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C:\Users\Raul Caicedo\OneDrive\Escritorio\DOCUMENTOS\EMPRESAS\2025\IDRD\MONITOREO TERCER TRIMESTRE 2025\CONSTRUCCIONES\"/>
    </mc:Choice>
  </mc:AlternateContent>
  <xr:revisionPtr revIDLastSave="0" documentId="13_ncr:1_{CD1A3667-9875-45CC-8943-F395586E2D94}" xr6:coauthVersionLast="47" xr6:coauthVersionMax="47" xr10:uidLastSave="{00000000-0000-0000-0000-000000000000}"/>
  <bookViews>
    <workbookView xWindow="-118" yWindow="-118" windowWidth="25370" windowHeight="13667" xr2:uid="{00000000-000D-0000-FFFF-FFFF00000000}"/>
  </bookViews>
  <sheets>
    <sheet name="construcciones" sheetId="4" r:id="rId1"/>
    <sheet name="Criterios impacto 2" sheetId="7" r:id="rId2"/>
    <sheet name="Criterios impacto 1" sheetId="6" r:id="rId3"/>
    <sheet name="Parámetro" sheetId="2" r:id="rId4"/>
    <sheet name="Riesgos_PROCESO_STC" sheetId="1" state="hidden" r:id="rId5"/>
    <sheet name="Riesgos_P-SERVICIOCIUDADANO_STC" sheetId="5" state="hidden" r:id="rId6"/>
  </sheets>
  <externalReferences>
    <externalReference r:id="rId7"/>
  </externalReferences>
  <definedNames>
    <definedName name="A_Obj1" localSheetId="2">OFFSET(#REF!,0,0,COUNTA(#REF!)-1,1)</definedName>
    <definedName name="A_Obj1" localSheetId="1">OFFSET(#REF!,0,0,COUNTA(#REF!)-1,1)</definedName>
    <definedName name="A_Obj1">OFFSET(#REF!,0,0,COUNTA(#REF!)-1,1)</definedName>
    <definedName name="A_Obj2">OFFSET(#REF!,0,0,COUNTA(#REF!)-1,1)</definedName>
    <definedName name="A_Obj3">OFFSET(#REF!,0,0,COUNTA(#REF!)-1,1)</definedName>
    <definedName name="A_Obj4">OFFSET(#REF!,0,0,COUNTA(#REF!)-1,1)</definedName>
    <definedName name="Acc_1" localSheetId="2">#REF!</definedName>
    <definedName name="Acc_1" localSheetId="1">#REF!</definedName>
    <definedName name="Acc_1">#REF!</definedName>
    <definedName name="Acc_2" localSheetId="2">#REF!</definedName>
    <definedName name="Acc_2" localSheetId="1">#REF!</definedName>
    <definedName name="Acc_2">#REF!</definedName>
    <definedName name="Acc_3" localSheetId="2">#REF!</definedName>
    <definedName name="Acc_3" localSheetId="1">#REF!</definedName>
    <definedName name="Acc_3">#REF!</definedName>
    <definedName name="Acc_4">#REF!</definedName>
    <definedName name="Acc_5">#REF!</definedName>
    <definedName name="Acc_6">#REF!</definedName>
    <definedName name="Acc_7">#REF!</definedName>
    <definedName name="Acc_8">#REF!</definedName>
    <definedName name="Acc_9">#REF!</definedName>
    <definedName name="AMAZONASL">#REF!</definedName>
    <definedName name="ANTIOQUIA">#REF!</definedName>
    <definedName name="ANTIOQUIAL">#REF!</definedName>
    <definedName name="ARAUCA">#REF!</definedName>
    <definedName name="ARAUCAL">#REF!</definedName>
    <definedName name="ATLANTICO">#REF!</definedName>
    <definedName name="ATLANTICOL">#REF!</definedName>
    <definedName name="BOLIVAR">#REF!</definedName>
    <definedName name="BOLIVARL">#REF!</definedName>
    <definedName name="BOYACA">#REF!</definedName>
    <definedName name="BOYACAL">#REF!</definedName>
    <definedName name="CALDAS">#REF!</definedName>
    <definedName name="CALDASL">#REF!</definedName>
    <definedName name="CAQUETA">#REF!</definedName>
    <definedName name="CAQUETAL">#REF!</definedName>
    <definedName name="CASANARE">#REF!</definedName>
    <definedName name="CASANAREL">#REF!</definedName>
    <definedName name="CAUCA">#REF!</definedName>
    <definedName name="CAUCAL">#REF!</definedName>
    <definedName name="CENTRO">#REF!</definedName>
    <definedName name="CENTROS_REGIONALES">#REF!</definedName>
    <definedName name="CENTROS2">#REF!</definedName>
    <definedName name="CESAR">#REF!</definedName>
    <definedName name="CESARL">#REF!</definedName>
    <definedName name="CHOCO">#REF!</definedName>
    <definedName name="CHOCOL">#REF!</definedName>
    <definedName name="CORDOBA">#REF!</definedName>
    <definedName name="CORDOBAL">#REF!</definedName>
    <definedName name="CUNDINAMARCA">#REF!</definedName>
    <definedName name="CUNDINAMARCAL">#REF!</definedName>
    <definedName name="Departamentos">#REF!</definedName>
    <definedName name="DIRECCIONL">#REF!</definedName>
    <definedName name="DISTRITOL">#REF!</definedName>
    <definedName name="Fuentes">#REF!</definedName>
    <definedName name="GUAINIAL">#REF!</definedName>
    <definedName name="GUAJIRAL">#REF!</definedName>
    <definedName name="GUAVIAREL">#REF!</definedName>
    <definedName name="HUILAL">#REF!</definedName>
    <definedName name="Indicadores">#REF!</definedName>
    <definedName name="jom" localSheetId="2">OFFSET(#REF!,0,0,COUNTA(#REF!)-1,1)</definedName>
    <definedName name="jom" localSheetId="1">OFFSET(#REF!,0,0,COUNTA(#REF!)-1,1)</definedName>
    <definedName name="jom">OFFSET(#REF!,0,0,COUNTA(#REF!)-1,1)</definedName>
    <definedName name="LISTA_CENTROS_REGIONALES" localSheetId="2">#REF!</definedName>
    <definedName name="LISTA_CENTROS_REGIONALES" localSheetId="1">#REF!</definedName>
    <definedName name="LISTA_CENTROS_REGIONALES">#REF!</definedName>
    <definedName name="LISTA_REGIONALES" localSheetId="2">#REF!</definedName>
    <definedName name="LISTA_REGIONALES" localSheetId="1">#REF!</definedName>
    <definedName name="LISTA_REGIONALES">#REF!</definedName>
    <definedName name="LISTADESPLEGAR_CENTRO" localSheetId="2">#REF!</definedName>
    <definedName name="LISTADESPLEGAR_CENTRO" localSheetId="1">#REF!</definedName>
    <definedName name="LISTADESPLEGAR_CENTRO">#REF!</definedName>
    <definedName name="MAGDALENAL">#REF!</definedName>
    <definedName name="METAL">#REF!</definedName>
    <definedName name="NARIÑOL">#REF!</definedName>
    <definedName name="NORTEL">#REF!</definedName>
    <definedName name="Objetivos" localSheetId="2">OFFSET(#REF!,0,0,COUNTA(#REF!)-1,1)</definedName>
    <definedName name="Objetivos" localSheetId="1">OFFSET(#REF!,0,0,COUNTA(#REF!)-1,1)</definedName>
    <definedName name="Objetivos">OFFSET(#REF!,0,0,COUNTA(#REF!)-1,1)</definedName>
    <definedName name="PUTUMAYOL" localSheetId="2">#REF!</definedName>
    <definedName name="PUTUMAYOL" localSheetId="1">#REF!</definedName>
    <definedName name="PUTUMAYOL">#REF!</definedName>
    <definedName name="QUINDIOL" localSheetId="2">#REF!</definedName>
    <definedName name="QUINDIOL" localSheetId="1">#REF!</definedName>
    <definedName name="QUINDIOL">#REF!</definedName>
    <definedName name="REGIONAL" localSheetId="2">#REF!</definedName>
    <definedName name="REGIONAL" localSheetId="1">#REF!</definedName>
    <definedName name="REGIONAL">#REF!</definedName>
    <definedName name="REGIONALES">#REF!</definedName>
    <definedName name="RISARALDAL">#REF!</definedName>
    <definedName name="SANANDRESL">#REF!</definedName>
    <definedName name="SANTANDERL">#REF!</definedName>
    <definedName name="sebas">#REF!</definedName>
    <definedName name="SN">[1]Maestros!$B$1:$B$2</definedName>
    <definedName name="SUCREL" localSheetId="2">#REF!</definedName>
    <definedName name="SUCREL" localSheetId="1">#REF!</definedName>
    <definedName name="SUCREL">#REF!</definedName>
    <definedName name="TOLIMAL" localSheetId="2">#REF!</definedName>
    <definedName name="TOLIMAL" localSheetId="1">#REF!</definedName>
    <definedName name="TOLIMAL">#REF!</definedName>
    <definedName name="VALLE" localSheetId="2">#REF!</definedName>
    <definedName name="VALLE" localSheetId="1">#REF!</definedName>
    <definedName name="VALLE">#REF!</definedName>
    <definedName name="VALLEL">#REF!</definedName>
    <definedName name="VAUPESL">#REF!</definedName>
    <definedName name="VICHADAL">#REF!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P8" i="4" l="1"/>
  <c r="AG8" i="4"/>
  <c r="AD8" i="4"/>
  <c r="AP7" i="4"/>
  <c r="AG7" i="4"/>
  <c r="AD7" i="4"/>
  <c r="K6" i="4"/>
  <c r="J6" i="4" s="1"/>
  <c r="K5" i="4"/>
  <c r="J5" i="4" s="1"/>
  <c r="L5" i="4" l="1"/>
  <c r="AD5" i="4"/>
  <c r="AG5" i="4"/>
  <c r="AP5" i="4"/>
  <c r="AN10" i="1" l="1"/>
  <c r="AN6" i="1"/>
  <c r="AN3" i="1"/>
  <c r="AN3" i="5"/>
  <c r="AJ4" i="5"/>
  <c r="AK4" i="5"/>
  <c r="AJ5" i="5"/>
  <c r="AK5" i="5"/>
  <c r="AB4" i="5"/>
  <c r="AC4" i="5" s="1"/>
  <c r="AE4" i="5" s="1"/>
  <c r="AF4" i="5" s="1"/>
  <c r="AB5" i="5"/>
  <c r="AC5" i="5" s="1"/>
  <c r="AE5" i="5" s="1"/>
  <c r="AF5" i="5" s="1"/>
  <c r="AB7" i="1" l="1"/>
  <c r="AC7" i="1" s="1"/>
  <c r="AE7" i="1" s="1"/>
  <c r="AF7" i="1" s="1"/>
  <c r="AB8" i="1"/>
  <c r="AC8" i="1" s="1"/>
  <c r="AE8" i="1" s="1"/>
  <c r="AF8" i="1" s="1"/>
  <c r="AB9" i="1"/>
  <c r="AC9" i="1" s="1"/>
  <c r="AE9" i="1" s="1"/>
  <c r="AF9" i="1" s="1"/>
  <c r="T8" i="1"/>
  <c r="AK7" i="5" l="1"/>
  <c r="AJ7" i="5"/>
  <c r="AB7" i="5"/>
  <c r="AE7" i="5" s="1"/>
  <c r="AF7" i="5" s="1"/>
  <c r="AB6" i="5"/>
  <c r="AC6" i="5" s="1"/>
  <c r="AE6" i="5" s="1"/>
  <c r="AF6" i="5" s="1"/>
  <c r="AB3" i="5"/>
  <c r="AC3" i="5" s="1"/>
  <c r="AE3" i="5" s="1"/>
  <c r="AF3" i="5" s="1"/>
  <c r="L3" i="5"/>
  <c r="AG3" i="5" l="1"/>
  <c r="AK3" i="5" l="1"/>
  <c r="AJ6" i="5"/>
  <c r="AK6" i="5"/>
  <c r="AJ3" i="5"/>
  <c r="AP6" i="4"/>
  <c r="AD6" i="4"/>
  <c r="L6" i="4"/>
  <c r="AG6" i="4" l="1"/>
  <c r="AB6" i="1"/>
  <c r="AC6" i="1" s="1"/>
  <c r="AE6" i="1" s="1"/>
  <c r="AF6" i="1" s="1"/>
  <c r="AB10" i="1"/>
  <c r="AC10" i="1" s="1"/>
  <c r="AE10" i="1" s="1"/>
  <c r="AF10" i="1" s="1"/>
  <c r="AB4" i="1"/>
  <c r="AC4" i="1" s="1"/>
  <c r="AE4" i="1" s="1"/>
  <c r="AF4" i="1" s="1"/>
  <c r="AB5" i="1"/>
  <c r="AC5" i="1" s="1"/>
  <c r="AE5" i="1" s="1"/>
  <c r="AF5" i="1" s="1"/>
  <c r="AB3" i="1"/>
  <c r="AC3" i="1" s="1"/>
  <c r="AE3" i="1" s="1"/>
  <c r="AF3" i="1" s="1"/>
  <c r="L6" i="1"/>
  <c r="L10" i="1"/>
  <c r="L3" i="1"/>
  <c r="AG6" i="1" l="1"/>
  <c r="AG3" i="1"/>
  <c r="AG10" i="1"/>
  <c r="AJ6" i="1" l="1"/>
  <c r="AK8" i="1"/>
  <c r="AJ8" i="1"/>
  <c r="AK9" i="1"/>
  <c r="AK7" i="1"/>
  <c r="AJ9" i="1"/>
  <c r="AJ7" i="1"/>
  <c r="AK6" i="1"/>
  <c r="AJ4" i="1"/>
  <c r="AK5" i="1"/>
  <c r="AK4" i="1"/>
  <c r="AJ5" i="1"/>
  <c r="AJ10" i="1"/>
  <c r="AK10" i="1"/>
  <c r="AK3" i="1"/>
  <c r="AJ3" i="1"/>
</calcChain>
</file>

<file path=xl/sharedStrings.xml><?xml version="1.0" encoding="utf-8"?>
<sst xmlns="http://schemas.openxmlformats.org/spreadsheetml/2006/main" count="706" uniqueCount="396">
  <si>
    <t xml:space="preserve">PROCESO </t>
  </si>
  <si>
    <t>CÓDIGO DEL RIESGO</t>
  </si>
  <si>
    <t>INTERNO</t>
  </si>
  <si>
    <t>EXTERNO</t>
  </si>
  <si>
    <t>TIPO</t>
  </si>
  <si>
    <t>ORIGEN</t>
  </si>
  <si>
    <t>DEBIDO A 
(Causa(s))</t>
  </si>
  <si>
    <t>PUEDE SUCEDER  QUE
(Riesgo)</t>
  </si>
  <si>
    <t>NIVEL DE RIESGO INHERENTE</t>
  </si>
  <si>
    <t>TIPO DE CONTROL</t>
  </si>
  <si>
    <t>NÚMERO DE COLUMNAS QUE SE DESPLAZA EN EL EJE DE PROBABILIDAD</t>
  </si>
  <si>
    <t>NÚMERO DE COLUMNAS QUE SE DESPLAZA EN EL EJE DE IMPACTO</t>
  </si>
  <si>
    <t>NIVEL DE RIESGO RESIDUAL</t>
  </si>
  <si>
    <t>RESPUESTAS AL RIESGO</t>
  </si>
  <si>
    <t>ACCIÓN</t>
  </si>
  <si>
    <t>RESPONSABLE</t>
  </si>
  <si>
    <t>FECHA LÍMITE PARA EL CUMPLIMIENTO DE LA ACCIÓN</t>
  </si>
  <si>
    <t>INDICADORES DE GESTIÓN ASOCIADOS AL RIESGO</t>
  </si>
  <si>
    <t>ASPECTOS A TENER EN CUENTA PARA EL ANÁLISIS DE MATERIALIZACIÓN DEL RIESGO</t>
  </si>
  <si>
    <t>Diseño y Construcción de Parques y Escenarios</t>
  </si>
  <si>
    <t>RG- Diseño y Construcción de Parques y Escenarios 001</t>
  </si>
  <si>
    <t>Desempeño de los procesos: Capacidad humana, técnica y financiera de los procesos para lograr el cumplimiento de sus objetivos.
Aspecto Humano: Competencia del personal.
Relacionamiento con partes interesadas: Articulación y/o relacionamiento con comunidades, organizaciones y entidades alrededor de propósitos y acciones comunes frente al deporte, la recreación, la actividad física, parques y escenarios.</t>
  </si>
  <si>
    <t>Sociales: Participación de la comunidad en la práctica del deporte, la recreación y la actividad física, así como en la construcción y mantenimiento de parques y escenarios.</t>
  </si>
  <si>
    <t>Gestión</t>
  </si>
  <si>
    <t>Análisis de contexto de índole táctico</t>
  </si>
  <si>
    <t>Deficiencias en la estructuración de los proyectos (viabilidad)</t>
  </si>
  <si>
    <t>Retrasos en la ejecución de los estudios y/o diseños</t>
  </si>
  <si>
    <t>Casi Seguro (5)</t>
  </si>
  <si>
    <t>Mayor (4)</t>
  </si>
  <si>
    <t>Extremo (20)</t>
  </si>
  <si>
    <t>Subdirector Técnico de Construcciones</t>
  </si>
  <si>
    <t>Débil</t>
  </si>
  <si>
    <t>Probable (4)</t>
  </si>
  <si>
    <t>Extremo (16)</t>
  </si>
  <si>
    <t>Reducir</t>
  </si>
  <si>
    <t>Porcentaje de avance en la ejecución de proyectos de estudios y/o diseños de parques y escenarios</t>
  </si>
  <si>
    <t>Falta de competencia de los contratistas y/o interventores en la ejecución de los estudios y/o diseños</t>
  </si>
  <si>
    <t>Detectivo</t>
  </si>
  <si>
    <t>Supervisor designado
Interventor</t>
  </si>
  <si>
    <t>Al inicio de la ejecución del contrato</t>
  </si>
  <si>
    <t>Verificar el cumplimiento de las condiciones de idoneidad y experiencia de los profesionales del contratista e interventor.</t>
  </si>
  <si>
    <t>En caso de detectar inconsistencias durante la verificación del cumplimiento de requisitos, se solicita la subsanación o el reemplazo del profesional.</t>
  </si>
  <si>
    <t>Expediente contractual</t>
  </si>
  <si>
    <t>Moderado</t>
  </si>
  <si>
    <t>Fuerte</t>
  </si>
  <si>
    <t>No Disminuye</t>
  </si>
  <si>
    <t>Directamente</t>
  </si>
  <si>
    <t>Cambios frecuentes en los diseños en etapas avanzadas de su ejecución</t>
  </si>
  <si>
    <t>Cuando se presentan modificaciones a los diseños</t>
  </si>
  <si>
    <t xml:space="preserve">Revisar y gestionar los cambios en el diseño cuando se presenten modificaciones a los mismos. </t>
  </si>
  <si>
    <t>La gestión de los cambios se realiza en comités de diseño, teniendo en cuenta lo establecido en el procedimiento de estudios y diseño de parques y escenarios.</t>
  </si>
  <si>
    <t>Cuando se presenten modificaciones a los diseños, solo se podrán llevar a cabo, los que cuenten con la aprobación del Interventor y el visto bueno del supervisor designado y/o profesional de apoyo. Para esto, el Interventor presentará un informe que incluya la justificación del cambio requerido con los correspondientes soportes presentados por el contratista, incluidas las afectaciones al presupuesto (cuando aplique).</t>
  </si>
  <si>
    <t>Actas de comité de diseño</t>
  </si>
  <si>
    <t>RG- Diseño y Construcción de Parques y Escenarios 002</t>
  </si>
  <si>
    <t>Desempeño de los procesos: Capacidad humana, técnica y financiera de los procesos para lograr el cumplimiento de sus objetivos.
Relacionamiento con partes interesadas: Articulación y/o relacionamiento con comunidades, organizaciones y entidades alrededor de propósitos y acciones comunes frente al deporte, la recreación, la actividad física, parques y escenarios.</t>
  </si>
  <si>
    <t>Políticos: Cambios periódicos de gobierno, tanto a nivel nacional como distrital.
Sociales: Participación de la comunidad en la práctica del deporte, la recreación y la actividad física, así como en la construcción y mantenimiento de parques y escenarios.</t>
  </si>
  <si>
    <t>Análisis de contexto de índole estratégico</t>
  </si>
  <si>
    <t>Deficiencias en los estudios y diseños (incompletos, inexistentes, inoportunidad) y/o en la etapa de planeación de los proyectos</t>
  </si>
  <si>
    <t>Retrasos en la ejecución de las obras y las interventorías</t>
  </si>
  <si>
    <t>Profesional de apoyo a la supervisión - Área de Interventoría</t>
  </si>
  <si>
    <t>Al finalizar la ejecución de los estudios y diseños y durante la construcción de las obras según las necesidades que se presenten</t>
  </si>
  <si>
    <t>Revisar la documentación recibida de estudios y diseños y realizar las observaciones a que haya lugar.</t>
  </si>
  <si>
    <t>Moderado (3)</t>
  </si>
  <si>
    <t>Extremo (15)</t>
  </si>
  <si>
    <t>Porcentaje de avance en la ejecución de obras de construcción y adecuación de parques y escenarios</t>
  </si>
  <si>
    <t>RG- Diseño y Construcción de Parques y Escenarios 003</t>
  </si>
  <si>
    <t>Desempeño de los procesos: Capacidad humana, técnica y financiera de los procesos para lograr el cumplimiento de sus objetivos.</t>
  </si>
  <si>
    <t>N/A</t>
  </si>
  <si>
    <t>Demoras en la definición de causas y responsables de las fallas encontradas</t>
  </si>
  <si>
    <t>Pérdida de la oportunidad para siniestrar el amparo de estabilidad de obra por el  vencimiento de la vigencia, sin que se hayan resuelto las fallas detectadas por la entidad</t>
  </si>
  <si>
    <t>Improbable (2)</t>
  </si>
  <si>
    <t>Alto (8)</t>
  </si>
  <si>
    <t>Preventivo</t>
  </si>
  <si>
    <t>Responsable designado del grupo de estabilidad de obra - Área de Interventoría</t>
  </si>
  <si>
    <t>De acuerdo con la programación de visitas de seguimiento o reconocimiento a las obras de contratos o de proyectos de parques en zonas de cesión</t>
  </si>
  <si>
    <t>Verificar y evaluar el estado de las obras entregadas de acuerdo con lo establecido en el contrato respectivo.</t>
  </si>
  <si>
    <t>Se realiza mediante visitas de seguimiento o reconocimiento, donde se realiza una inspección visual, georreferenciación y registro fotográfico del estado de las obras, con base en la documentación entregada, definiendo bajo criterio técnico el estado de dichas obras.</t>
  </si>
  <si>
    <t>En caso de identificar fallas constructivas, deterioros o daños en la obra visitada de los contratos y proyectos de zonas de cesión, se procede con las notificaciones pertinentes y el inicio del proceso administrativo que permita la afectación de la póliza del amparo de estabilidad de obra, según lo establecido en el procedimiento de seguimiento a contratos de obras y proyectos en zonas de cesión finalizados con pólizas de estabilidad y/o calidad vigentes.</t>
  </si>
  <si>
    <t>Actas de visita de seguimiento o reconocimiento a las obras de contratos o de proyectos de parques en zonas de cesión</t>
  </si>
  <si>
    <t>Indirectamente</t>
  </si>
  <si>
    <t>Raro (1)</t>
  </si>
  <si>
    <t>Demora en los trámites administrativos para declarar el siniestro</t>
  </si>
  <si>
    <t>CONTROLES AYUDAN A DISMINUIR LA PROBABILIDAD</t>
  </si>
  <si>
    <t>RESULTADO DE LA EVALUACIÓN DEL DISEÑO DEL CONTROL</t>
  </si>
  <si>
    <t>SOLIDEZ INDIVIDUAL</t>
  </si>
  <si>
    <t>FuerteFuerte</t>
  </si>
  <si>
    <t>FuerteModerado</t>
  </si>
  <si>
    <t>FuerteDébil</t>
  </si>
  <si>
    <t>ModeradoFuerte</t>
  </si>
  <si>
    <t>ModeradoModerado</t>
  </si>
  <si>
    <t>ModeradoDébil</t>
  </si>
  <si>
    <t>DébilFuerte</t>
  </si>
  <si>
    <t>DébilModerado</t>
  </si>
  <si>
    <t>DébilDébil</t>
  </si>
  <si>
    <t>FuerteDirectamenteDirectamente</t>
  </si>
  <si>
    <t>FuerteDirectamenteIndirectamente</t>
  </si>
  <si>
    <t>FuerteDirectamenteNo Disminuye</t>
  </si>
  <si>
    <t>FuerteNo disminuyeDirectamente</t>
  </si>
  <si>
    <t>ModeradoDirectamenteDirectamente</t>
  </si>
  <si>
    <t>ModeradoDirectamenteIndirectamente</t>
  </si>
  <si>
    <t>ModeradoDirectamenteNo disminuye</t>
  </si>
  <si>
    <t>ModeradoNo DisminuyeDirectamente</t>
  </si>
  <si>
    <t>DébilDirectamenteDirectamente</t>
  </si>
  <si>
    <t>DébilDirectamenteIndirectamente</t>
  </si>
  <si>
    <t>DébilDirectamenteNo disminuye</t>
  </si>
  <si>
    <t>DébilNo DisminuyeDirectamente</t>
  </si>
  <si>
    <t>Posible (3)</t>
  </si>
  <si>
    <t>Catastrófico (5)</t>
  </si>
  <si>
    <t>Menor (2)</t>
  </si>
  <si>
    <t>Insignificante (1)</t>
  </si>
  <si>
    <t>NIVEL DE RIESGO</t>
  </si>
  <si>
    <t>Raro (1)Insignificante (1)</t>
  </si>
  <si>
    <t>Bajo (1)</t>
  </si>
  <si>
    <t>Raro (1)Menor (2)</t>
  </si>
  <si>
    <t>Bajo (2)</t>
  </si>
  <si>
    <t>Raro (1)Moderado (3)</t>
  </si>
  <si>
    <t>Raro (1)Mayor (4)</t>
  </si>
  <si>
    <t>Alto (4)</t>
  </si>
  <si>
    <t>Raro (1)Catastrófico (5)</t>
  </si>
  <si>
    <t>Alto (5)</t>
  </si>
  <si>
    <t>Improbable (2)Insignificante (1)</t>
  </si>
  <si>
    <t>Improbable (2)Menor (2)</t>
  </si>
  <si>
    <t>Bajo (4)</t>
  </si>
  <si>
    <t>Improbable (2)Moderado (3)</t>
  </si>
  <si>
    <t>Moderado (6)</t>
  </si>
  <si>
    <t>Improbable (2)Mayor (4)</t>
  </si>
  <si>
    <t>Improbable (2)Catastrófico (5)</t>
  </si>
  <si>
    <t>Extremo (10)</t>
  </si>
  <si>
    <t>Posible (3)Insignificante (1)</t>
  </si>
  <si>
    <t>Bajo (3)</t>
  </si>
  <si>
    <t>Posible (3)Menor (2)</t>
  </si>
  <si>
    <t>Posible (3)Moderado (3)</t>
  </si>
  <si>
    <t>Alto (9)</t>
  </si>
  <si>
    <t>Posible (3)Mayor (4)</t>
  </si>
  <si>
    <t>Extremo (12)</t>
  </si>
  <si>
    <t>Posible (3)Catastrófico (5)</t>
  </si>
  <si>
    <t>Probable (4)Insignificante (1)</t>
  </si>
  <si>
    <t>Moderado (4)</t>
  </si>
  <si>
    <t>Probable (4)Menor (2)</t>
  </si>
  <si>
    <t>Probable (4)Moderado (3)</t>
  </si>
  <si>
    <t>Alto (12)</t>
  </si>
  <si>
    <t>Probable (4)Mayor (4)</t>
  </si>
  <si>
    <t>Probable (4)Catastrófico (5)</t>
  </si>
  <si>
    <t>Casi Seguro (5)Insignificante (1)</t>
  </si>
  <si>
    <t>Casi Seguro (5)Menor (2)</t>
  </si>
  <si>
    <t>Alto (10)</t>
  </si>
  <si>
    <t>Casi Seguro (5)Moderado (3)</t>
  </si>
  <si>
    <t>Casi Seguro (5)Mayor (4)</t>
  </si>
  <si>
    <t>Casi Seguro (5)Catastrófico (5)</t>
  </si>
  <si>
    <t>Extremo (25)</t>
  </si>
  <si>
    <t>CONTROLES AYUDAN A DISMINUIR EL IMPACTO</t>
  </si>
  <si>
    <t>Evitar</t>
  </si>
  <si>
    <t>Compartir</t>
  </si>
  <si>
    <t>Aceptar</t>
  </si>
  <si>
    <t>PROCESO</t>
  </si>
  <si>
    <t>Planeación de la Gestión</t>
  </si>
  <si>
    <t>Gestión de Talento Humano</t>
  </si>
  <si>
    <t>Administración y Mantenimiento de Parques y Escenarios</t>
  </si>
  <si>
    <t>Fomento al Deporte</t>
  </si>
  <si>
    <t>Promoción de la Recreación</t>
  </si>
  <si>
    <t>Gestión de Comunicaciones</t>
  </si>
  <si>
    <t>Gestión de Recursos Físicos</t>
  </si>
  <si>
    <t>Gestión Jurídica</t>
  </si>
  <si>
    <t>Gestión de Tecnología de la Información y las Comunicaciones</t>
  </si>
  <si>
    <t>Adquisición de Bienes y Servicios</t>
  </si>
  <si>
    <t>Gestión Financiera</t>
  </si>
  <si>
    <t>Gestión Documental</t>
  </si>
  <si>
    <t>Servicio a la Ciudadanía</t>
  </si>
  <si>
    <t>Gestión de Asuntos Locales</t>
  </si>
  <si>
    <t>Control, Evaluación y Seguimiento</t>
  </si>
  <si>
    <t>Control Disciplinario</t>
  </si>
  <si>
    <t>EJECUCIÓN DEL CONTROL</t>
  </si>
  <si>
    <t>1. Procesos penales
2. Procesos fiscales
3. Procesos disciplinarios
4. Procesos de incumplimiento, aplicación de multas
5. Mayores costos del contrato
6. Caducidad del contrato</t>
  </si>
  <si>
    <t>Mensual</t>
  </si>
  <si>
    <t>Mediante la aplicación del procedimiento de ESTRUCTURACIÓN DE CONTRATOS PARA ESTUDIOS, DISEÑO Y/O CONSTRUCCION DE PARQUES Y ESCENARIOS, cumpliendo con los puntos de control descritos en el mismo.</t>
  </si>
  <si>
    <t>Pliego de condiciones</t>
  </si>
  <si>
    <t>31 de diciembre de 2020</t>
  </si>
  <si>
    <t>Supervisor y profesional de apoyo a la supervisión - Área de Interventoría</t>
  </si>
  <si>
    <t>Se reporta en los informes mensuales</t>
  </si>
  <si>
    <t>RG- Servicio a la Ciudadanía 002</t>
  </si>
  <si>
    <t>Desempeño de los procesos: Capacidad humana, técnica y financiera de los procesos para lograr el cumplimiento de sus objetivos</t>
  </si>
  <si>
    <t>Políticos: Relacionamiento del Estado con la ciudadanía</t>
  </si>
  <si>
    <t>No se realiza un seguimiento a la gestión oportuna de las respuestas a las PQRDS que son radicadas ante el IDRD</t>
  </si>
  <si>
    <t>Respuesta fuera de términos a PQRDS radicadas por los ciudadanos</t>
  </si>
  <si>
    <t>1. Acciones de tutela por parte de los ciudadanos.
2. Pérdida de imagen o  reputación institucional.</t>
  </si>
  <si>
    <t>Secretario(a) General
Responsables de procesos (Servicio a la Ciudadanía es un proceso transversal)</t>
  </si>
  <si>
    <t xml:space="preserve">Administrador de la Base de Datos en drive de Gestión a la Respuesta Oportuna a PQRDS </t>
  </si>
  <si>
    <t>Profesional responsable de la evaluación de los criterios de oportunidad y calidad de las respuestas a PQRDS</t>
  </si>
  <si>
    <t>Permanente</t>
  </si>
  <si>
    <t>Semanal</t>
  </si>
  <si>
    <t>Verificar las PQRDS que fueron contestadas por fuera de términos en cada área  y/o dependencia.</t>
  </si>
  <si>
    <t>Validar  las PQRDS que están por vencerse en cada área  y/o dependencia.</t>
  </si>
  <si>
    <t>Se comparte base de datos en drive a las personas responsables de SDQS en cada una de las áreas y/o dependencias.</t>
  </si>
  <si>
    <t>Envío de memorando a las áreas y/o oficinas informando las PQRDS que están próximas a vencerse.</t>
  </si>
  <si>
    <t xml:space="preserve">Verificar la fecha de vencimiento de términos para las respuestas a las PQRDS.
(Revisar y ajustar este control para dejar la actividad que tiene que ver con la revisión que hace el Área de Atención al Cliente frente a si la respuesta fue atendida en los términos legales, conforme a lo que está establecido en el procedimiento de gestión de respuesta oportuna a peticiones)
</t>
  </si>
  <si>
    <t>Envío de informes mensuales a las áreas y/o dependencias sobre la oportunidad de las respuestas a PQRDS.
(Revisar y ajustar para dejar con mayor claridad cómo se realiza la verificación de las PQRSDS y mediante qué herramienta)</t>
  </si>
  <si>
    <t>En caso que las áreas y/o dependencias reciban una PQRDS que no esta en la base de datos, se debe informar al Área de Atención al Cliente, Quejas y Reclamos con el fin de incorporarla en la base y así efectuar la gestión respectiva.</t>
  </si>
  <si>
    <t>De ser necesario se establecen mesas de trabajo para identificar oportunidades de mejora y definir compromisos.
(Revisar y ajustar para orientarlo al envío de informes mensuales a las áreas y/o dependencias sobre la oportunidad de las respuestas a PQRDS)</t>
  </si>
  <si>
    <t>Se establecen acciones y/o compromisos al interior de cada área y/o dependencia con el fin de dar respuesta en dentro de los términos a los peticionarios.</t>
  </si>
  <si>
    <t>Base de datos de drive</t>
  </si>
  <si>
    <t>Memorando Interno</t>
  </si>
  <si>
    <t>Héctor  Redondo</t>
  </si>
  <si>
    <t>30 de noviembre de 2019</t>
  </si>
  <si>
    <t>La evaluación de la eficacia se realizará con la valoración de los controles, una vez se considere su incorporación como actividad de control dentro de la matriz de riesgos.</t>
  </si>
  <si>
    <t xml:space="preserve">Resultado del indicador de gestión asociado al riesgo frente a los rangos de tolerancia definidos. 
Fallas en el diseño y/o efectividad de los controles. 
Resultados de auditoría interna.
</t>
  </si>
  <si>
    <t>los informes de gestión de PQRDS y memorando interno</t>
  </si>
  <si>
    <t>Realizar reuniones mensuales con el responsable del SDQS de cada área y/o dependencia,  para hacer seguimiento a la gestión oportuna y de calidad a las respuestas a PQRDS, cuando se requiera.</t>
  </si>
  <si>
    <t>Informe mensual de interventoría</t>
  </si>
  <si>
    <t>Identificación de condiciones no previstas en el terreno a intervenir</t>
  </si>
  <si>
    <t>Profesional de estructuración</t>
  </si>
  <si>
    <t>En caso de detectar inconsistencias durante la verificación del cumplimiento de requisitos en la estructuración, se debe revisar y ajustar la documentación necesaria para su cumplimiento</t>
  </si>
  <si>
    <t>Profesional responsable del seguimiento de las PQRDS en la subdirección técnica de construcciones</t>
  </si>
  <si>
    <t>Se realiza seguimiento desde la asignación a la subdirección técnica de construcciones de la PQRDS, hasta la emisión  de la respuesta definitiva</t>
  </si>
  <si>
    <t>En caso de identificar que los temas descritos en la solicitud no son de competencia de la subdirección técnica de construcciones se procede a informar al responsable de servicios a la ciudadanía, para su reasignación</t>
  </si>
  <si>
    <t xml:space="preserve">QUE PODRÍA OCASIONAR (Consecuencia(s))
</t>
  </si>
  <si>
    <t>EVIDENCIA DE LA EJECUCIÓN DEL CONTROL
Completa: 10
Incompleta: 5
No existe: 0</t>
  </si>
  <si>
    <t xml:space="preserve">RESULTADO DE LA EVALUACIÓN DEL DISEÑO DEL CONTROL
</t>
  </si>
  <si>
    <t>SOLIDEZ INDIVIDUAL DE CADA CONTROL
(D+E)</t>
  </si>
  <si>
    <t>Dificultades para iniciar la ejecución de las obras.
Afectación en el cumplimiento oportuno de las metas del proyecto de inversión.
Incumplimiento del PAC.
Mayores costos en la ejecución de los estudios, diseños y obra.
Procesos sancionatorios.</t>
  </si>
  <si>
    <t>En cada proceso a cargo de la subdirección técnica de construcciones</t>
  </si>
  <si>
    <t>Debilidades en los ejercicios realizados desde la estructuración para determinar el plazo contractual</t>
  </si>
  <si>
    <t>Debilidades en los registros que evidencian la gestión de la supervisión e interventoría durante la ejecución de los contratos</t>
  </si>
  <si>
    <t>Cuando el contrato es de diseño y construcción, los resultados de estudios y diseños son entregados por el Área Técnica al Área de Interventoría en una reunión, a la cual asisten los supervisores y/o profesionales de apoyo a la supervisión tanto de la etapa de estudios y diseños como de obra. 
Cuando el contrato es de diseño, antes de iniciar la etapa de construcción, el supervisor designado del contrato de interventoría de la etapa de diseño (Área Técnica) entrega además de los resultados de estudios y diseños, los documentos del contrato de diseño y de interventoría de diseño.</t>
  </si>
  <si>
    <t>A través de la supervisión de las obras, se hacen las solicitudes de modificación, las cuales se analizan durante la ejecución de las mismas.</t>
  </si>
  <si>
    <t>Verificar el cumplimiento de los plazos contractuales, incluyendo el análisis de las desviaciones que se puedan presentar por la identificación de condiciones no previstas.</t>
  </si>
  <si>
    <t>Informe ejecutivo de supervisión de proyectos
(mensual o final)</t>
  </si>
  <si>
    <t>Afectación en el cumplimiento oportuno de las metas del proyecto de inversión.
Pérdida de imagen o reputación institucional.
Incumplimiento del PAC.
Mayores costos en la ejecución de las obras e interventoría.
Procesos sancionatorios.
Observaciones de entes de vigilancia y control.</t>
  </si>
  <si>
    <t>Detrimento patrimonial.
Investigaciones disciplinarias, fiscales y penales.
Pérdida de imagen o reputación institucional.
Observaciones de entes de vigilancia y control.</t>
  </si>
  <si>
    <t xml:space="preserve"> Porcentaje de fallas de calidad o estabilidad de obra atendidas en construcción y adecuación de parques y escenarios</t>
  </si>
  <si>
    <t>El contratista de obra o diseño le presenta al interventor las hojas de vida de los profesionales ofrecidos, y se verifica que cumplan con los requisitos establecidos en el pliego de condiciones y se procede con la aceptación por parte del interventor.
El interventor de obra o diseño le presenta al supervisor las hojas de vida de los profesionales ofrecidos, y se verifica que cumplan con los requisitos establecidos en el pliego de condiciones y se procede con la aceptación por parte del supervisor.</t>
  </si>
  <si>
    <t>Verificar el cumplimiento del presupuesto de obra, incluyendo el análisis de las posibles desviaciones que se puedan presentar por la identificación de condiciones no previstas.</t>
  </si>
  <si>
    <t>Verificar el cumplimiento de las obligaciones contractuales de cada rol (supervisión e interventoría) de acuerdo a la naturaleza del alcance.</t>
  </si>
  <si>
    <t>Mediante la presentación del informe ejecutivo de la supervisión de los proyectos, el cual se realiza de manera mensual, incluyendo los datos relevantes del seguimiento a la ejecución de los proyectos designados.</t>
  </si>
  <si>
    <t>Se informa al ordenador del gasto, con el fin de analizar el impacto de las desviaciones presentadas y las alternativas disponibles para la toma de decisiones con respecto al plazo del contrato.</t>
  </si>
  <si>
    <t>Se informa al ordenador del gasto, con el fin de analizar el impacto de las desviaciones presentadas y las alternativas disponibles para la toma de decisiones con respecto al costo del contrato.</t>
  </si>
  <si>
    <t>Actualizar formato de informe ejecutivo de supervisión de proyectos, en el cual evidencie el cumplimiento del seguimiento de todos los requisitos del proyecto. Asì mismo, socializarlo y verificar su implementación.</t>
  </si>
  <si>
    <t>30 de noviembre de 2020</t>
  </si>
  <si>
    <t>Verificar el cumplimiento los requerimientos para la estructuración de los procesos de contratación para proyectos a cargo de la subdirección técnica de construcciones</t>
  </si>
  <si>
    <t>Conformar una matriz que contenga la retroalimentación sobre las deviaciones históricas que han generado retrasos en los contratos de estudios y diseños</t>
  </si>
  <si>
    <r>
      <t xml:space="preserve">PROBABILIDAD
</t>
    </r>
    <r>
      <rPr>
        <sz val="8"/>
        <color theme="1"/>
        <rFont val="Arial Narrow"/>
        <family val="2"/>
      </rPr>
      <t>5:  Casi seguro
4: Probable
3: Posible 
2: Improbable 
1: Raro</t>
    </r>
  </si>
  <si>
    <r>
      <t xml:space="preserve">IMPACTO
</t>
    </r>
    <r>
      <rPr>
        <sz val="8"/>
        <color theme="1"/>
        <rFont val="Arial Narrow"/>
        <family val="2"/>
      </rPr>
      <t>5: Catastrófico
4: Mayor
3: Moderado
2: Menor
1: Insignificant</t>
    </r>
    <r>
      <rPr>
        <b/>
        <sz val="10"/>
        <color theme="1"/>
        <rFont val="Arial Narrow"/>
        <family val="2"/>
      </rPr>
      <t>e</t>
    </r>
  </si>
  <si>
    <r>
      <t xml:space="preserve">RESPONSABLE PRIMERA LÍNEA DE DEFENSA
</t>
    </r>
    <r>
      <rPr>
        <sz val="8"/>
        <color theme="1"/>
        <rFont val="Arial Narrow"/>
        <family val="2"/>
      </rPr>
      <t>(Desarrollo e implementación de procesos de control y gestión de riesgos a través de su identificación, análisis, valoración, monitoreo y acciones de mejora)</t>
    </r>
  </si>
  <si>
    <r>
      <t xml:space="preserve">RESPONSABLE DEL CONTROL
</t>
    </r>
    <r>
      <rPr>
        <sz val="8"/>
        <color theme="1"/>
        <rFont val="Arial Narrow"/>
        <family val="2"/>
      </rPr>
      <t>(Persona asignada para ejecutar el control. Debe tener la autoridad, competencias y conocimientos para ejecutar el control)</t>
    </r>
  </si>
  <si>
    <r>
      <t xml:space="preserve">PERIODICIDAD DEL CONTROL
</t>
    </r>
    <r>
      <rPr>
        <sz val="8"/>
        <color theme="1"/>
        <rFont val="Arial Narrow"/>
        <family val="2"/>
      </rPr>
      <t>(La periodicidad debe prevenir o detectar el riesgo de manera oportuna)</t>
    </r>
  </si>
  <si>
    <r>
      <t xml:space="preserve">PROPÓSITO DEL CONTROL
</t>
    </r>
    <r>
      <rPr>
        <sz val="8"/>
        <color theme="1"/>
        <rFont val="Arial Narrow"/>
        <family val="2"/>
      </rPr>
      <t xml:space="preserve"> (Validar, verificar, conciliar, comparar, revisar, cotejar…)
El control ayuda a mitigar las causas de los riesgos o detectar su materialización</t>
    </r>
  </si>
  <si>
    <r>
      <t xml:space="preserve">CÓMO SE REALIZA LA ACTIVIDAD DE CONTROL
</t>
    </r>
    <r>
      <rPr>
        <sz val="8"/>
        <color theme="1"/>
        <rFont val="Arial Narrow"/>
        <family val="2"/>
      </rPr>
      <t xml:space="preserve"> (EL control debe indicar el cómo se realiza, de tal forma que se pueda
evaluar si la fuente u origen de la información que sirve para ejecutar el
control, es confiable para la mitigación del riesgo)</t>
    </r>
  </si>
  <si>
    <r>
      <t xml:space="preserve">CÓMO SE ACTÚA EN CASO DE OBSERVACIONES O DESVIACIONES
</t>
    </r>
    <r>
      <rPr>
        <sz val="8"/>
        <color theme="1"/>
        <rFont val="Arial Narrow"/>
        <family val="2"/>
      </rPr>
      <t>(Qué se hace cuando se detectan observaciones o desviaciones como resultado de la ejecución de un control?)</t>
    </r>
  </si>
  <si>
    <r>
      <t xml:space="preserve">EVIDENCIA DE LA EJECUCIÓN DEL CONTROL
</t>
    </r>
    <r>
      <rPr>
        <sz val="8"/>
        <color theme="1"/>
        <rFont val="Arial Narrow"/>
        <family val="2"/>
      </rPr>
      <t>(El control debe dejar evidencia de su ejecución. Esta evidencia ayuda a que se pueda revisar la misma información por parte de un tercero y llegue a la misma conclusión de quien ejecutó el control)</t>
    </r>
  </si>
  <si>
    <r>
      <t xml:space="preserve">ASIGNACIÓN DEL RESPONSABLE
</t>
    </r>
    <r>
      <rPr>
        <sz val="8"/>
        <color theme="1"/>
        <rFont val="Arial Narrow"/>
        <family val="2"/>
      </rPr>
      <t>Asignado: 15
No asignado: 0</t>
    </r>
  </si>
  <si>
    <r>
      <t xml:space="preserve">SEGREGACIÓN Y AUTORIDAD DEL RESPONSABLE:
</t>
    </r>
    <r>
      <rPr>
        <sz val="8"/>
        <color theme="1"/>
        <rFont val="Arial Narrow"/>
        <family val="2"/>
      </rPr>
      <t>Adecuado: 15
Inadecuado: 0</t>
    </r>
  </si>
  <si>
    <r>
      <t xml:space="preserve">PERIODICIDAD
</t>
    </r>
    <r>
      <rPr>
        <sz val="8"/>
        <color theme="1"/>
        <rFont val="Arial Narrow"/>
        <family val="2"/>
      </rPr>
      <t>Oportuna: 15
Inoportuna: 0</t>
    </r>
  </si>
  <si>
    <r>
      <t xml:space="preserve">PROPÓSITO
</t>
    </r>
    <r>
      <rPr>
        <sz val="8"/>
        <color theme="1"/>
        <rFont val="Arial Narrow"/>
        <family val="2"/>
      </rPr>
      <t>Prevenir: 15
Detectar: 10
No es un control: 0</t>
    </r>
  </si>
  <si>
    <r>
      <t xml:space="preserve">CÓMO SE REALIZA LA ACTIVIDAD DE CONTROL
</t>
    </r>
    <r>
      <rPr>
        <sz val="8"/>
        <color theme="1"/>
        <rFont val="Arial Narrow"/>
        <family val="2"/>
      </rPr>
      <t>Confiable: 15
No confiable: 0</t>
    </r>
  </si>
  <si>
    <r>
      <t xml:space="preserve">QUÉ PASA CON LAS OBSERVACIONES O DESVIACIONES
</t>
    </r>
    <r>
      <rPr>
        <sz val="8"/>
        <color theme="1"/>
        <rFont val="Arial Narrow"/>
        <family val="2"/>
      </rPr>
      <t>Se investigan y resuelven oportunamente: 15
No se investigan o resuelven oportunamente: 0</t>
    </r>
  </si>
  <si>
    <r>
      <t xml:space="preserve">RESULTADO DE LA EVALUACION DEL DISEÑO DEL CONTROL
</t>
    </r>
    <r>
      <rPr>
        <sz val="8"/>
        <color theme="1"/>
        <rFont val="Arial Narrow"/>
        <family val="2"/>
      </rPr>
      <t>Fuerte: 96 y 100
Moderado: 86 y 95
Débil: 0 y 85
(D)</t>
    </r>
  </si>
  <si>
    <r>
      <t xml:space="preserve">EVALUACIÓN DE LA EJECUCIÓN DEL CONTROL
</t>
    </r>
    <r>
      <rPr>
        <sz val="8"/>
        <color theme="1"/>
        <rFont val="Arial Narrow"/>
        <family val="2"/>
      </rPr>
      <t>Fuerte: Se ejecuta de manera consistente
Moderado: Se ejecuta algunas veces 
Débil: No se ejecuta
(E)</t>
    </r>
  </si>
  <si>
    <r>
      <t xml:space="preserve">SOLIDEZ INDIVIDUAL DE CADA CONTROL
</t>
    </r>
    <r>
      <rPr>
        <sz val="8"/>
        <color theme="1"/>
        <rFont val="Arial Narrow"/>
        <family val="2"/>
      </rPr>
      <t>Fuerte: 100
Moderado: 50
Débil: 0
(D + E)</t>
    </r>
  </si>
  <si>
    <r>
      <t xml:space="preserve">SOLIDEZ DEL CONJUNTO DE CONTROLES
</t>
    </r>
    <r>
      <rPr>
        <sz val="7"/>
        <color theme="1"/>
        <rFont val="Arial Narrow"/>
        <family val="2"/>
      </rPr>
      <t>Fuerte: Promedio 100 
Moderado: Promedio entre 50 y 99
Débil: Promedio menor a 50
Si hay más de un control, se debe actualizar la fórmula del promedio y combinar las celdas</t>
    </r>
  </si>
  <si>
    <r>
      <t xml:space="preserve">CONTROLES AYUDAN A DISMINUIR LA PROBABILIDAD
</t>
    </r>
    <r>
      <rPr>
        <sz val="8"/>
        <color theme="1"/>
        <rFont val="Arial Narrow"/>
        <family val="2"/>
      </rPr>
      <t>Directamente o Indirectamente</t>
    </r>
  </si>
  <si>
    <r>
      <t xml:space="preserve">CONTROLES AYUDAN A DISMINUIR IMPACTO
</t>
    </r>
    <r>
      <rPr>
        <sz val="8"/>
        <color theme="1"/>
        <rFont val="Arial Narrow"/>
        <family val="2"/>
      </rPr>
      <t>Directamente o Indirectamente</t>
    </r>
  </si>
  <si>
    <r>
      <t xml:space="preserve">PROBABILIDAD
</t>
    </r>
    <r>
      <rPr>
        <sz val="8"/>
        <color theme="1"/>
        <rFont val="Arial Narrow"/>
        <family val="2"/>
      </rPr>
      <t>5: Casi seguro
4: Probable
3: Posible 
2: Improbable 
1: Raro</t>
    </r>
  </si>
  <si>
    <r>
      <t xml:space="preserve">IMPACTO
</t>
    </r>
    <r>
      <rPr>
        <sz val="8"/>
        <color theme="1"/>
        <rFont val="Arial Narrow"/>
        <family val="2"/>
      </rPr>
      <t>5: Catastrófico
4: Mayor
3: Moderado
2: Menor
1: Insignificante</t>
    </r>
  </si>
  <si>
    <r>
      <t xml:space="preserve">Mediante el formato LISTA DE CHEQUEO INFORME MENSUAL DE INTERVENTORÍA COMPONENTE TÉCNICO, ADMINISTRATIVO, FINANCIERO Y JURÍDICO para los informes mensuales para el contrato de interventoría de acuerdo con los requisitos:
* </t>
    </r>
    <r>
      <rPr>
        <b/>
        <sz val="10"/>
        <color theme="1"/>
        <rFont val="Arial Narrow"/>
        <family val="2"/>
      </rPr>
      <t>Item 3, Programacion de obra</t>
    </r>
    <r>
      <rPr>
        <sz val="10"/>
        <color theme="1"/>
        <rFont val="Arial Narrow"/>
        <family val="2"/>
      </rPr>
      <t xml:space="preserve"> 
Linea base, barra de seguimiento, avance en tiempo, seguimiento avance de obra - Diagrama
Mediante el formato CHEQUEO INFORME INTERVENTORIA - COMPONENTE CALIDAD para los informes mensuales para el contrato de interventoría de acuerdo con los requisitos:
* </t>
    </r>
    <r>
      <rPr>
        <b/>
        <sz val="10"/>
        <color theme="1"/>
        <rFont val="Arial Narrow"/>
        <family val="2"/>
      </rPr>
      <t>Item 2, Indicadores de gestión Contractual</t>
    </r>
    <r>
      <rPr>
        <sz val="10"/>
        <color theme="1"/>
        <rFont val="Arial Narrow"/>
        <family val="2"/>
      </rPr>
      <t xml:space="preserve">
Se debe identificar los indicadores contractuales del ejecutor, los cuales serán objeto de seguimiento, incluir la metodología aplicada (Indicadores de Valor ganado y Gantt de seguimiento).
Los cuales además están descritos detalladamente el las obligaciones del pliego de condiciones.</t>
    </r>
  </si>
  <si>
    <r>
      <t xml:space="preserve">Mediante el formato LISTA DE CHEQUEO INFORME MENSUAL DE INTERVENTORÍA COMPONENTE TÉCNICO, ADMINISTRATIVO, FINANCIERO Y JURÍDICO para los informes mensuales para el contrato de interventoría de acuerdo con los requisitos:
* </t>
    </r>
    <r>
      <rPr>
        <b/>
        <sz val="10"/>
        <color theme="1"/>
        <rFont val="Arial Narrow"/>
        <family val="2"/>
      </rPr>
      <t>Anexos Financieros</t>
    </r>
    <r>
      <rPr>
        <sz val="10"/>
        <color theme="1"/>
        <rFont val="Arial Narrow"/>
        <family val="2"/>
      </rPr>
      <t xml:space="preserve">
- Balance presupuestal contratos obra e interventoria (firmado interventoria y contratista con fecha de actualización)
- No previstos aprobados por interventoria con sus los soportes correspondientes
Los cuales además están descritos detalladamente el las obligaciones del pliego de condiciones.</t>
    </r>
  </si>
  <si>
    <r>
      <t xml:space="preserve">Realizar seguimiento mensual al cumplimiento de las visitas y la metodología de las obras de contratos o proyectos con póliza de estabilidad y/o calidad de obra (acta de seguimiento al cumplimiento de las visitas).
</t>
    </r>
    <r>
      <rPr>
        <sz val="10"/>
        <color rgb="FFFF0000"/>
        <rFont val="Arial Narrow"/>
        <family val="2"/>
      </rPr>
      <t xml:space="preserve">(revisar si se incluye en el procedimiento y queda como control en esta matriz)
</t>
    </r>
    <r>
      <rPr>
        <sz val="10"/>
        <color theme="1"/>
        <rFont val="Arial Narrow"/>
        <family val="2"/>
      </rPr>
      <t xml:space="preserve">
</t>
    </r>
  </si>
  <si>
    <r>
      <t>Acta de reunión para la entrega de los estudios y diseños.</t>
    </r>
    <r>
      <rPr>
        <sz val="10"/>
        <color rgb="FFFF0000"/>
        <rFont val="Arial Narrow"/>
        <family val="2"/>
      </rPr>
      <t xml:space="preserve">
</t>
    </r>
    <r>
      <rPr>
        <sz val="10"/>
        <rFont val="Arial Narrow"/>
        <family val="2"/>
      </rPr>
      <t xml:space="preserve">
Acta comité de obra.
Cuadro de control de cambios de diseños.</t>
    </r>
  </si>
  <si>
    <r>
      <t>MATRIZ DE RIESGOS DEL PROCESO: SERVICIO A LA CIUDADANIA</t>
    </r>
    <r>
      <rPr>
        <sz val="12"/>
        <color theme="1"/>
        <rFont val="Arial Narrow"/>
        <family val="2"/>
      </rPr>
      <t xml:space="preserve"> (</t>
    </r>
    <r>
      <rPr>
        <u/>
        <sz val="12"/>
        <color theme="1"/>
        <rFont val="Arial Narrow"/>
        <family val="2"/>
      </rPr>
      <t>DISEÑO Y CONSTRUCCION DE PARQUES Y ESCENARIOS)</t>
    </r>
  </si>
  <si>
    <r>
      <t xml:space="preserve">Porcentaje de peticiones, quejas, reclamos y sugerencias contestadas dentro de los términos legales vigentes
</t>
    </r>
    <r>
      <rPr>
        <b/>
        <sz val="10"/>
        <color theme="9" tint="-0.249977111117893"/>
        <rFont val="Arial Narrow"/>
        <family val="2"/>
      </rPr>
      <t>(N° de PQRS respondidos dentro de los términos/Total de PQRS asignados en el trimestre) *100</t>
    </r>
  </si>
  <si>
    <r>
      <t xml:space="preserve">Debilidades en la clasificación de los temas y responsables de las PQRDS asignadas a Subdirección técnica de construcciones
</t>
    </r>
    <r>
      <rPr>
        <sz val="10"/>
        <color rgb="FFFF0000"/>
        <rFont val="Arial Narrow"/>
        <family val="2"/>
      </rPr>
      <t>(Revisar si el control está relacionado con este causa)</t>
    </r>
  </si>
  <si>
    <r>
      <t xml:space="preserve">Hacer seguimiento a las PQRS: peticiones, quejas, denuncias y/o reclamos asignados a la Subdirección Técnica de Construcciones utilizando los medios apropiados para sus respuestas dentro de los términos.
</t>
    </r>
    <r>
      <rPr>
        <sz val="10"/>
        <color rgb="FFFF0000"/>
        <rFont val="Arial Narrow"/>
        <family val="2"/>
      </rPr>
      <t>(revisar redacción de este control, ya que el como va en la columna de al lado)</t>
    </r>
  </si>
  <si>
    <r>
      <t xml:space="preserve">Realizar un informe de los PQRS asignados y respondidos dentro de los términos en el trimestre.
</t>
    </r>
    <r>
      <rPr>
        <sz val="10"/>
        <color rgb="FFFF0000"/>
        <rFont val="Arial Narrow"/>
        <family val="2"/>
      </rPr>
      <t xml:space="preserve">
(Matriz de seguimiento a…)</t>
    </r>
  </si>
  <si>
    <r>
      <t xml:space="preserve">SOLIDEZ DEL CONJUNTO DE CONTROLES
</t>
    </r>
    <r>
      <rPr>
        <sz val="8"/>
        <color theme="1"/>
        <rFont val="Arial Narrow"/>
        <family val="2"/>
      </rPr>
      <t>Fuerte: Promedio 100 
Moderado: Promedio entre 50 y 99
Débil: Promedio menor a 50
Si hay más de un control, se debe actualizar la fórmula del promedio y combinar las celdas</t>
    </r>
  </si>
  <si>
    <t>Desempeño de los procesos: Capacidad humana, técnica y financiera de los procesos para lograr el cumplimiento de sus objetivos.
Aspecto Humano: Competencia del personal.</t>
  </si>
  <si>
    <t>Corrupción</t>
  </si>
  <si>
    <t>Subdirector(a) Técnico(a) de Construcciones</t>
  </si>
  <si>
    <t xml:space="preserve">Supervisor y
Personal de Apoyo a la Supervisión
Interventor
</t>
  </si>
  <si>
    <t>Subdirector(a) Técnico(a) de Construcciones
Supervisor</t>
  </si>
  <si>
    <t>INDICADOR</t>
  </si>
  <si>
    <t>RECURSOS 
Económico, Humano y/o Logístico</t>
  </si>
  <si>
    <t>1. Procesos penales
2. Procesos fiscales
3. Procesos disciplinarios
4. Procesos de incumplimiento, aplicación de multas
5. Detrimento Patrimonial
6. Mayor gestión administrativa
7. Posibles retrasos en la ejecución contractual</t>
  </si>
  <si>
    <t xml:space="preserve">Supervisor y personal de apoyo a la supervisión
</t>
  </si>
  <si>
    <t>Por cada contrato terminado.</t>
  </si>
  <si>
    <t xml:space="preserve">
Aprobación de actividades no previstas o mayores cantidades sin el cumplimiento de los requisitos internos
Meta: 0
Frecuencia: mensual 
</t>
  </si>
  <si>
    <t xml:space="preserve">Se devuelve documentación con las observaciones al responsable  ( interventor y/o Contratista)  para que se subsane la inconsistencia. </t>
  </si>
  <si>
    <t xml:space="preserve">profesional ( abogado) 
Supervisor </t>
  </si>
  <si>
    <t>Recurso humano: Funcionarios y personal contratista  de la Subdirección Técnica de Construcciones financiados por  el  proyecto de inversión de la STC</t>
  </si>
  <si>
    <t>Criterios para calificar el impacto en riesgos de corrupción</t>
  </si>
  <si>
    <t>1. ¿Afecta al grupo de funcionarios del proceso?</t>
  </si>
  <si>
    <t>SI</t>
  </si>
  <si>
    <t xml:space="preserve">2. ¿Afecta el cumplimiento de metas y objetivos de la dependencia? </t>
  </si>
  <si>
    <t>NO</t>
  </si>
  <si>
    <t>3. ¿ Afecta el cumplimiento de la misión de la Entidad?</t>
  </si>
  <si>
    <t>4. ¿ Afecta el cumplimiento de la misión del sector al que pertenece la Entidad?</t>
  </si>
  <si>
    <t>5. ¿Genera pérdida de confianza de la Entidad, afectando su reputación?</t>
  </si>
  <si>
    <t>6. ¿Genera pérdida de recursos económicos?</t>
  </si>
  <si>
    <t>7. ¿ Afecta la generación de los productos o la prestación de los servicios?</t>
  </si>
  <si>
    <t>8. ¿ Da lugar al detrimento de calidad de vida de la comunidad por la pérdida del bien o servicios o los recursos públicos?</t>
  </si>
  <si>
    <t>9. ¿ Genera pérdida de información de la Entidad?</t>
  </si>
  <si>
    <t>10. ¿ Genera intervención de los órganos de control, de la fiscalía,  u otro ente?</t>
  </si>
  <si>
    <t>11. ¿ Da lugar a procesos sancionatorios?</t>
  </si>
  <si>
    <t>12. ¿Da lugar a procesos disciplinarios?</t>
  </si>
  <si>
    <t>13. ¿ Da lugar a procesos fiscales?</t>
  </si>
  <si>
    <t>14. ¿Da lugar a procesos penales?</t>
  </si>
  <si>
    <t>15. ¿ Genera pérdidad de credibilidad del sector?</t>
  </si>
  <si>
    <t>16. ¿ Ocasiona lesiones físicas o pérdida de vidas humanas?</t>
  </si>
  <si>
    <t>17. ¿ Afecta la imagen regional?</t>
  </si>
  <si>
    <t>18. ¿ Afecta la imagen institucional?</t>
  </si>
  <si>
    <t>19. ¿Genera daño ambiental?</t>
  </si>
  <si>
    <t>IMPACTO
Ver pestaña "Criterios de impacto"
5: Catastrófico
4: Mayor
3: Moderado</t>
  </si>
  <si>
    <t>Observación de criterio</t>
  </si>
  <si>
    <t>15. ¿ Genera pérdida de credibilidad del sector?</t>
  </si>
  <si>
    <t>Cuando los proyectos de obra presenten solicitudes de aprobación de actividades No Previstas</t>
  </si>
  <si>
    <t>Revisar que la documentación entregada por el interventor cumpla con los lineamientos normativos vigentes para liquidar el contrato.</t>
  </si>
  <si>
    <t xml:space="preserve">
Correos del supervisor a la interventoría con el resultado de las listas de chequeo
Comunicaciones oficiales.</t>
  </si>
  <si>
    <t>El ordenador del gasto realiza las acciones legales y administrativas a que haya lugar</t>
  </si>
  <si>
    <t>Verificar que las actividades no previstas cuenten con la justificación y los soportes necesarios para su aprobación</t>
  </si>
  <si>
    <t>A través de reuniones de supervisores y apoyos a la supervisión, se verifica que la solicitud de aprobación de las actividades no previstas tengan concordancia con la información contenida en los pliegos de condiciones, con la documentación que soporta el avance de las obras y demás soportes que las justifiquen</t>
  </si>
  <si>
    <t>Se le informa por medio de comunicación oficial al interventor y contratista que las actividades no previstas no cumplen con los requisitos establecidos en la documentación técnica de la obra</t>
  </si>
  <si>
    <t xml:space="preserve">Comunicación Oficial a la interventoría de la obra sobre los criterios de aprobación de Actividades No Previstas </t>
  </si>
  <si>
    <t>El ordenador del gasto inicia las acciones legales necesarias internas y externas que correspondan</t>
  </si>
  <si>
    <t>Comunicación oficial informando a los supervisores y apoyos a la supervisión los componentes a tener en cuenta para la liquidación de los contratos.</t>
  </si>
  <si>
    <t>PERIODICIDAD DEL CONTROL
(La periodicidad debe prevenir o detectar el riesgo de manera oportuna)</t>
  </si>
  <si>
    <t>PROPÓSITO DEL CONTROL
D 
 (Validar, verificar, conciliar, comparar, revisar, cotejar…)
El control ayuda a mitigar las causas de los riesgos o detectar su materialización</t>
  </si>
  <si>
    <t>CÓMO SE REALIZA LA ACTIVIDAD DE CONTROL
E
(EL control debe indicar el cómo se realiza, de tal forma que se pueda
evaluar si la fuente u origen de la información que sirve para ejecutar el
control, es confiable para la mitigación del riesgo)</t>
  </si>
  <si>
    <t>CÓMO SE ACTÚA EN CASO DE OBSERVACIONES O DESVIACIONES 
F
(Qué se hace cuando se detectan observaciones o desviaciones como resultado de la ejecución de un control?)</t>
  </si>
  <si>
    <t>EVIDENCIA DE LA EJECUCIÓN DEL CONTROL
(El control debe dejar evidencia de su ejecución. Esta evidencia ayuda a que se pueda revisar la misma información por parte de un tercero y llegue a la misma conclusión de quien ejecutó el control)</t>
  </si>
  <si>
    <t>Acciones asociadas al control</t>
  </si>
  <si>
    <t xml:space="preserve">DEBIDO A 
(Causa(s))
</t>
  </si>
  <si>
    <t xml:space="preserve">PUEDE SUCEDER QUE
(Riesgo)
</t>
  </si>
  <si>
    <t xml:space="preserve">QUE PODRÍA OCASIONAR (Consecuencia(s))
</t>
  </si>
  <si>
    <t xml:space="preserve">PLAN DE CONTINGENCIA </t>
  </si>
  <si>
    <t>1. Procesos penales
2. Procesos fiscales
3. Procesos disciplinarios
4. Procesos de incumplimiento, aplicación de multas</t>
  </si>
  <si>
    <t>Profesional Universitario / Profesional especializado</t>
  </si>
  <si>
    <t>Por cada solicitud de liquidación del pago de fondo compensatorio de cesiones públicas</t>
  </si>
  <si>
    <t xml:space="preserve">Revisar que la documentación entregada por el urbanizador cumpla con los lineamientos normativos vigentes para liquidar los fondos compensatorios </t>
  </si>
  <si>
    <t xml:space="preserve">En caso de faltar algún documento o encontrar inconsistencias se devuelve la solicitud mediante comunicación oficial para su ajuste </t>
  </si>
  <si>
    <t>Correos del profesional universitario / profesional especializado a los urbanizadores 
Comunicaciones oficiales.</t>
  </si>
  <si>
    <t>Profesional Universitario / Profesional Especializado</t>
  </si>
  <si>
    <t>Sensibilizar a los responsables de la liquidación de los fondos compensatorios, frente a los requisitos establecidos por la normatividad vigente en el momento de realizar el proceso.</t>
  </si>
  <si>
    <t>El ordenador del gasto realiza las acciones legales y administrativas a que haya lugar frente al urbanizador y se realiza la liquidación cumpliendo con los requisitos normativos</t>
  </si>
  <si>
    <t>Omisión de los requisitos establecidos al momento de otorgar la vocación de parques y aprobación del proyecto especifico</t>
  </si>
  <si>
    <t>Cada vez que se reciba una solicitud de vocación y lineamientos de diseño</t>
  </si>
  <si>
    <t>Revisar el cumplimiento de los requisitos establecidos al momento de asignar vocación de parques y aprobación del proyecto especifico</t>
  </si>
  <si>
    <t>Revisar que la documentación entregada por el urbanizador cumpla con los lineamientos normativos vigentes para asignar vocación de parques y aprobación del proyecto especifico</t>
  </si>
  <si>
    <t>Sensibilizar a los responsables de la asignación de la vocación de parques y aprobación de proyectos específicos, frente a los requisitos establecidos por la normatividad vigente en el momento de realizar el proceso.</t>
  </si>
  <si>
    <t>Número de vocaciones de parques y aprobación de proyectos específicos sin el lleno de requisitos 
Meta: 0
Frecuencia: Trimestral</t>
  </si>
  <si>
    <r>
      <t xml:space="preserve">PROBABILIDAD
</t>
    </r>
    <r>
      <rPr>
        <sz val="8"/>
        <rFont val="Arial Narrow"/>
        <family val="2"/>
      </rPr>
      <t>5:  Casi seguro
4: Probable
3: Posible 
2: Improbable 
1: Raro</t>
    </r>
  </si>
  <si>
    <r>
      <t xml:space="preserve">RESPONSABLE PRIMERA LÍNEA DE DEFENSA
</t>
    </r>
    <r>
      <rPr>
        <sz val="8"/>
        <rFont val="Arial Narrow"/>
        <family val="2"/>
      </rPr>
      <t>(Desarrollo e implementación de procesos de control y gestión de riesgos a través de su identificación, análisis, valoración, monitoreo y acciones de mejora)</t>
    </r>
  </si>
  <si>
    <r>
      <t xml:space="preserve">RESPONSABLE DEL CONTROL
</t>
    </r>
    <r>
      <rPr>
        <sz val="8"/>
        <rFont val="Arial Narrow"/>
        <family val="2"/>
      </rPr>
      <t>(Persona asignada para ejecutar el control. Debe tener la autoridad, competencias y conocimientos para ejecutar el control)</t>
    </r>
  </si>
  <si>
    <r>
      <t xml:space="preserve">ASIGNACIÓN DEL RESPONSABLE
</t>
    </r>
    <r>
      <rPr>
        <sz val="8"/>
        <rFont val="Arial Narrow"/>
        <family val="2"/>
      </rPr>
      <t>Asignado: 15
No asignado: 0</t>
    </r>
  </si>
  <si>
    <r>
      <t xml:space="preserve">SEGREGACIÓN Y AUTORIDAD DEL RESPONSABLE:
</t>
    </r>
    <r>
      <rPr>
        <sz val="8"/>
        <rFont val="Arial Narrow"/>
        <family val="2"/>
      </rPr>
      <t>Adecuado: 15
Inadecuado: 0</t>
    </r>
  </si>
  <si>
    <r>
      <t xml:space="preserve">PERIODICIDAD
</t>
    </r>
    <r>
      <rPr>
        <sz val="8"/>
        <rFont val="Arial Narrow"/>
        <family val="2"/>
      </rPr>
      <t>Oportuna: 15
Inoportuna: 0</t>
    </r>
  </si>
  <si>
    <r>
      <t xml:space="preserve">PROPÓSITO
</t>
    </r>
    <r>
      <rPr>
        <sz val="8"/>
        <rFont val="Arial Narrow"/>
        <family val="2"/>
      </rPr>
      <t>Prevenir: 15
Detectar: 10
No es un control: 0</t>
    </r>
  </si>
  <si>
    <r>
      <t xml:space="preserve">CÓMO SE REALIZA LA ACTIVIDAD DE CONTROL
</t>
    </r>
    <r>
      <rPr>
        <sz val="8"/>
        <rFont val="Arial Narrow"/>
        <family val="2"/>
      </rPr>
      <t>Confiable: 15
No confiable: 0</t>
    </r>
  </si>
  <si>
    <r>
      <t xml:space="preserve">QUÉ PASA CON LAS OBSERVACIONES O DESVIACIONES
</t>
    </r>
    <r>
      <rPr>
        <sz val="8"/>
        <rFont val="Arial Narrow"/>
        <family val="2"/>
      </rPr>
      <t>Se investigan y resuelven oportunamente: 15
No se investigan o resuelven oportunamente: 0</t>
    </r>
  </si>
  <si>
    <r>
      <t xml:space="preserve">EVIDENCIA DE LA EJECUCIÓN DEL CONTROL
</t>
    </r>
    <r>
      <rPr>
        <sz val="10"/>
        <rFont val="Arial Narrow"/>
        <family val="2"/>
      </rPr>
      <t>Completa: 10
Incompleta: 5
No existe: 0</t>
    </r>
  </si>
  <si>
    <r>
      <t xml:space="preserve">RESULTADO DE LA EVALUACION DEL DISEÑO DEL CONTROL
</t>
    </r>
    <r>
      <rPr>
        <sz val="8"/>
        <rFont val="Arial Narrow"/>
        <family val="2"/>
      </rPr>
      <t>Fuerte: 96 y 100
Moderado: 86 y 95
Débil: 0 y 85
(D)</t>
    </r>
  </si>
  <si>
    <r>
      <t xml:space="preserve">EVALUACIÓN DE LA EJECUCIÓN DEL CONTROL
</t>
    </r>
    <r>
      <rPr>
        <sz val="8"/>
        <rFont val="Arial Narrow"/>
        <family val="2"/>
      </rPr>
      <t>Fuerte: Se ejecuta de manera consistente
Moderado: Se ejecuta algunas veces 
Débil: No se ejecuta
(E)</t>
    </r>
  </si>
  <si>
    <r>
      <t xml:space="preserve">SOLIDEZ INDIVIDUAL DE CADA CONTROL
</t>
    </r>
    <r>
      <rPr>
        <sz val="8"/>
        <rFont val="Arial Narrow"/>
        <family val="2"/>
      </rPr>
      <t>Fuerte: 100
Moderado: 50
Débil: 0
(D + E)</t>
    </r>
  </si>
  <si>
    <r>
      <t xml:space="preserve">SOLIDEZ DEL CONJUNTO DE CONTROLES
</t>
    </r>
    <r>
      <rPr>
        <sz val="7"/>
        <rFont val="Arial Narrow"/>
        <family val="2"/>
      </rPr>
      <t>Fuerte: Promedio 100 
Moderado: Promedio entre 50 y 99
Débil: Promedio menor a 50
Si hay más de un control, se debe actualizar la fórmula del promedio y combinar las celdas</t>
    </r>
  </si>
  <si>
    <r>
      <t xml:space="preserve">CONTROLES AYUDAN A DISMINUIR LA PROBABILIDAD
</t>
    </r>
    <r>
      <rPr>
        <sz val="8"/>
        <rFont val="Arial Narrow"/>
        <family val="2"/>
      </rPr>
      <t>Directamente o Indirectamente</t>
    </r>
  </si>
  <si>
    <r>
      <t xml:space="preserve">CONTROLES AYUDAN A DISMINUIR IMPACTO
</t>
    </r>
    <r>
      <rPr>
        <sz val="8"/>
        <rFont val="Arial Narrow"/>
        <family val="2"/>
      </rPr>
      <t>Directamente o Indirectamente</t>
    </r>
  </si>
  <si>
    <r>
      <t xml:space="preserve">PROBABILIDAD
</t>
    </r>
    <r>
      <rPr>
        <sz val="8"/>
        <rFont val="Arial Narrow"/>
        <family val="2"/>
      </rPr>
      <t>5: Casi seguro
4: Probable
3: Posible 
2: Improbable 
1: Raro</t>
    </r>
  </si>
  <si>
    <r>
      <t xml:space="preserve">IMPACTO
</t>
    </r>
    <r>
      <rPr>
        <sz val="8"/>
        <rFont val="Arial Narrow"/>
        <family val="2"/>
      </rPr>
      <t>5: Catastrófico
4: Mayor
3: Moderado
2: Menor
1: Insignificante</t>
    </r>
  </si>
  <si>
    <t xml:space="preserve">
Número de contratos  liquidados sin el lleno de requisitos 
Meta: 0
Frecuencia: Cuatrimestral </t>
  </si>
  <si>
    <t>Número de liquidaciones realizadas de fondos compensatorios sin el lleno de requisitos 
Meta: 0
Frecuencia: Trimestral</t>
  </si>
  <si>
    <t>Aprobación de actividades no previstas o mayores cantidades por uso del poder sin el cumplimiento de los requisitos internos para favorecer un tercero lo cual desvía la gestión de lo público</t>
  </si>
  <si>
    <t>Liquidación de los contratos sin el cumplimiento u omisión de los requisitos técnicos jurídicos y financieros por uso del poder para favorecer a un tercero lo cual desvía la gestión de lo público</t>
  </si>
  <si>
    <t>Inadecuada liquidación de los fondos compensatorios sin el cumplimiento u omisión de los requisitos técnicos y normativos por uso del poder para favorecer a los urbanizadores lo cual desvía la gestión de lo público</t>
  </si>
  <si>
    <t>El ordenador del gasto realiza las acciones legales y administrativas a que haya lugar frente al urbanizador y se realiza la vocación  cumpliendo con los requisitos normativos</t>
  </si>
  <si>
    <t>FECHA DE ACTUALIZACIÓN: Enero 2025</t>
  </si>
  <si>
    <t>REVISIÓN DE CONTROLES</t>
  </si>
  <si>
    <t>EVIDENCIAS</t>
  </si>
  <si>
    <t>CONCLUSIÓN</t>
  </si>
  <si>
    <t>CONCLUSIONES DE EFICACIA</t>
  </si>
  <si>
    <t>RESULTADOS</t>
  </si>
  <si>
    <t>¿SE MATERIALIZA EL RIESGO?</t>
  </si>
  <si>
    <t xml:space="preserve">
No revisión por parte del supervisor las actividades no previstas presentadas y aprobadas por parte de la interventoría y el contratista</t>
  </si>
  <si>
    <t xml:space="preserve"> </t>
  </si>
  <si>
    <t>SECOP</t>
  </si>
  <si>
    <t>No</t>
  </si>
  <si>
    <t>Acta de Liquidación del contrato</t>
  </si>
  <si>
    <t>No se presentaron solicitudes de liquidación de fondos compensatorios</t>
  </si>
  <si>
    <t>N.A.</t>
  </si>
  <si>
    <t>Matriz de seguimiento de vocaciones</t>
  </si>
  <si>
    <t>1. Se están implementando los controles
2. El indicador para el mes de octubre midiendo septiembre el resultado es del 100%, lo cual indica el cumplimiento de la meta</t>
  </si>
  <si>
    <t xml:space="preserve">
No aplicación de los requisitos técnicos, jurídicos, financieros y contables de la liquidación de los contratos de obra</t>
  </si>
  <si>
    <t>Verificar  el cumplimiento de los requisitos técnicos, jurídicos, financieros y contables definidos en los contratos terminados a cargo de la Subdirección.</t>
  </si>
  <si>
    <t>ACTA DE LIQUIDACIÓN BILATERAL CTO IDRD-CTO-2807 2021: En este documento se presenta la verificación de los requisitos técnicos, jurídicos, financieros y contables. El documento cuenta con las firmas correspondientes: Rep Legal, Ordenador del Gasto, entre otros. Cuenta con el VoBo de Contratación y de las personas que elaboraron y revisaron desde la STC.</t>
  </si>
  <si>
    <t>1. Se están implementando los controles
2. El indicador para el segundo cuatrimestre de 2025 arroja resultado del 100%, lo cual indica el cumplimiento de la meta</t>
  </si>
  <si>
    <t>Omisión de los requisitos establecidos al momento de realizar la liquidación de los fondos compensatorios de cesiones públicas para parques y equipamientos</t>
  </si>
  <si>
    <t>Revisar el cumplimiento de los requisitos establecidos al momento de realizar la liquidación de los fondos compensatorios de cesiones públicas para parques y equipamientos</t>
  </si>
  <si>
    <t>Otorgar vocación de parques y aprobación de proyecto específico por uso del poder sin el cumplimiento de los requisitos técnicos, legales y ambientales para favorecer  a los urbanizadores lo cual desvía la gestión de lo público</t>
  </si>
  <si>
    <t>El proceso presenta la siguiente evidencia:
En el siguiente correo se evidencia el otorgamiento de la votación. Pendiente la Resolución.</t>
  </si>
  <si>
    <t>1. Se están implementando los controles
2. El indicador para el tercer trimestre de 2025 arroja resultado del 100%, lo cual indica el cumplimiento de la meta</t>
  </si>
  <si>
    <t xml:space="preserve">En septiembre se suscribieron actividades no previstas para los proyecto de Gibraltar (3203 de 2023) y Velódromo (3232 de 2023).
Se revisa el documento de solicitud:
Así mismo el proceso aporte evidencia en el documento modificatorio que se presenta en el SECOP: 
Del mismo documento se extrae la siguiente información que avala el proceso con sus firmas respectivas:
SEGUNDA - AJUSTE DE ALCANCE TÉCNICO (Ítems No Previstos). Incorporar al contrato los ítems no previstos aprobados 
en el Acta de Aprobación de Actividades No Previstas No. 2, derivados de las condiciones técnicas y ambientales del predio 
(antiguo botadero a cielo abierto con lixiviados, cloruros y sulfatos) y necesarios para cumplir los diseños estructurales.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</si>
</sst>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quot;$&quot;\ * #,##0.00_-;\-&quot;$&quot;\ * #,##0.00_-;_-&quot;$&quot;\ * &quot;-&quot;??_-;_-@_-"/>
    <numFmt numFmtId="165" formatCode="_-* #,##0.00\ _€_-;\-* #,##0.00\ _€_-;_-* &quot;-&quot;??\ _€_-;_-@_-"/>
    <numFmt numFmtId="166" formatCode="[$-C0A]d\-mmm\-yy;@"/>
  </numFmts>
  <fonts count="38" x14ac:knownFonts="1">
    <font>
      <sz val="11"/>
      <color theme="1"/>
      <name val="Calibri"/>
      <family val="2"/>
      <scheme val="minor"/>
    </font>
    <font>
      <sz val="11"/>
      <color theme="1"/>
      <name val="Calibri"/>
      <family val="2"/>
      <scheme val="minor"/>
    </font>
    <font>
      <b/>
      <sz val="11"/>
      <color theme="1"/>
      <name val="Calibri"/>
      <family val="2"/>
      <scheme val="minor"/>
    </font>
    <font>
      <sz val="10"/>
      <color theme="1"/>
      <name val="Arial Narrow"/>
      <family val="2"/>
    </font>
    <font>
      <b/>
      <sz val="10"/>
      <color theme="1"/>
      <name val="Arial Narrow"/>
      <family val="2"/>
    </font>
    <font>
      <b/>
      <sz val="12"/>
      <color theme="1"/>
      <name val="Arial Narrow"/>
      <family val="2"/>
    </font>
    <font>
      <sz val="12"/>
      <color theme="1"/>
      <name val="Arial Narrow"/>
      <family val="2"/>
    </font>
    <font>
      <sz val="10"/>
      <name val="Arial Narrow"/>
      <family val="2"/>
    </font>
    <font>
      <sz val="3"/>
      <color theme="1"/>
      <name val="Arial Narrow"/>
      <family val="2"/>
    </font>
    <font>
      <b/>
      <sz val="3"/>
      <color theme="1"/>
      <name val="Arial Narrow"/>
      <family val="2"/>
    </font>
    <font>
      <sz val="8"/>
      <color theme="1"/>
      <name val="Arial Narrow"/>
      <family val="2"/>
    </font>
    <font>
      <sz val="7"/>
      <color theme="1"/>
      <name val="Arial Narrow"/>
      <family val="2"/>
    </font>
    <font>
      <sz val="10"/>
      <color rgb="FFFF0000"/>
      <name val="Arial Narrow"/>
      <family val="2"/>
    </font>
    <font>
      <sz val="14"/>
      <color theme="1"/>
      <name val="Arial Narrow"/>
      <family val="2"/>
    </font>
    <font>
      <b/>
      <sz val="11"/>
      <color theme="1"/>
      <name val="Arial Narrow"/>
      <family val="2"/>
    </font>
    <font>
      <b/>
      <sz val="11"/>
      <name val="Arial Narrow"/>
      <family val="2"/>
    </font>
    <font>
      <u/>
      <sz val="12"/>
      <color theme="1"/>
      <name val="Arial Narrow"/>
      <family val="2"/>
    </font>
    <font>
      <b/>
      <sz val="9"/>
      <color theme="1"/>
      <name val="Arial Narrow"/>
      <family val="2"/>
    </font>
    <font>
      <b/>
      <sz val="10"/>
      <color theme="9" tint="-0.249977111117893"/>
      <name val="Arial Narrow"/>
      <family val="2"/>
    </font>
    <font>
      <sz val="12"/>
      <name val="Arial Narrow"/>
      <family val="2"/>
    </font>
    <font>
      <sz val="10"/>
      <name val="Mangal"/>
      <family val="2"/>
    </font>
    <font>
      <sz val="11"/>
      <color indexed="8"/>
      <name val="Calibri"/>
      <family val="2"/>
      <charset val="1"/>
    </font>
    <font>
      <sz val="11"/>
      <color theme="1"/>
      <name val="Arial"/>
      <family val="2"/>
    </font>
    <font>
      <b/>
      <sz val="14"/>
      <color theme="1"/>
      <name val="Arial"/>
      <family val="2"/>
    </font>
    <font>
      <sz val="10"/>
      <color theme="1"/>
      <name val="Arial"/>
      <family val="2"/>
    </font>
    <font>
      <b/>
      <sz val="8"/>
      <name val="Calibri"/>
      <family val="2"/>
      <scheme val="minor"/>
    </font>
    <font>
      <b/>
      <sz val="10"/>
      <name val="Calibri"/>
      <family val="2"/>
      <scheme val="minor"/>
    </font>
    <font>
      <b/>
      <sz val="20"/>
      <name val="Arial Narrow"/>
      <family val="2"/>
    </font>
    <font>
      <b/>
      <sz val="16"/>
      <name val="Arial Narrow"/>
      <family val="2"/>
    </font>
    <font>
      <sz val="20"/>
      <name val="Arial Narrow"/>
      <family val="2"/>
    </font>
    <font>
      <b/>
      <sz val="10"/>
      <name val="Arial Narrow"/>
      <family val="2"/>
    </font>
    <font>
      <sz val="8"/>
      <name val="Arial Narrow"/>
      <family val="2"/>
    </font>
    <font>
      <b/>
      <sz val="8"/>
      <name val="Arial"/>
      <family val="2"/>
    </font>
    <font>
      <sz val="7"/>
      <name val="Arial Narrow"/>
      <family val="2"/>
    </font>
    <font>
      <sz val="11"/>
      <name val="Calibri"/>
      <family val="2"/>
    </font>
    <font>
      <sz val="11"/>
      <name val="Arial"/>
      <family val="2"/>
    </font>
    <font>
      <sz val="11"/>
      <name val="Arial Narrow"/>
      <family val="2"/>
    </font>
    <font>
      <b/>
      <sz val="10"/>
      <color theme="1"/>
      <name val="Arial"/>
      <family val="2"/>
    </font>
  </fonts>
  <fills count="17">
    <fill>
      <patternFill patternType="none"/>
    </fill>
    <fill>
      <patternFill patternType="gray125"/>
    </fill>
    <fill>
      <patternFill patternType="solid">
        <fgColor theme="5" tint="0.79998168889431442"/>
        <bgColor indexed="64"/>
      </patternFill>
    </fill>
    <fill>
      <patternFill patternType="solid">
        <fgColor theme="0" tint="-0.14999847407452621"/>
        <bgColor indexed="64"/>
      </patternFill>
    </fill>
    <fill>
      <patternFill patternType="solid">
        <fgColor rgb="FF00B0F0"/>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0"/>
        <bgColor indexed="64"/>
      </patternFill>
    </fill>
    <fill>
      <patternFill patternType="solid">
        <fgColor rgb="FFFFFF00"/>
        <bgColor indexed="64"/>
      </patternFill>
    </fill>
    <fill>
      <patternFill patternType="solid">
        <fgColor theme="4" tint="0.79998168889431442"/>
        <bgColor indexed="64"/>
      </patternFill>
    </fill>
    <fill>
      <patternFill patternType="solid">
        <fgColor theme="5" tint="0.39997558519241921"/>
        <bgColor indexed="64"/>
      </patternFill>
    </fill>
    <fill>
      <patternFill patternType="solid">
        <fgColor rgb="FFFBD4B4"/>
        <bgColor rgb="FFFBD4B4"/>
      </patternFill>
    </fill>
    <fill>
      <patternFill patternType="solid">
        <fgColor theme="0"/>
        <bgColor rgb="FFFBE5D6"/>
      </patternFill>
    </fill>
    <fill>
      <patternFill patternType="solid">
        <fgColor theme="0" tint="-0.249977111117893"/>
        <bgColor indexed="64"/>
      </patternFill>
    </fill>
    <fill>
      <patternFill patternType="solid">
        <fgColor rgb="FFFF0000"/>
        <bgColor indexed="64"/>
      </patternFill>
    </fill>
    <fill>
      <patternFill patternType="solid">
        <fgColor theme="4" tint="0.59999389629810485"/>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7">
    <xf numFmtId="0" fontId="0" fillId="0" borderId="0"/>
    <xf numFmtId="165" fontId="1" fillId="0" borderId="0" applyFont="0" applyFill="0" applyBorder="0" applyAlignment="0" applyProtection="0"/>
    <xf numFmtId="0" fontId="20" fillId="0" borderId="0"/>
    <xf numFmtId="0" fontId="21" fillId="0" borderId="0"/>
    <xf numFmtId="164" fontId="1" fillId="0" borderId="0" applyFont="0" applyFill="0" applyBorder="0" applyAlignment="0" applyProtection="0"/>
    <xf numFmtId="0" fontId="22" fillId="0" borderId="0"/>
    <xf numFmtId="0" fontId="1" fillId="0" borderId="0"/>
  </cellStyleXfs>
  <cellXfs count="134">
    <xf numFmtId="0" fontId="0" fillId="0" borderId="0" xfId="0"/>
    <xf numFmtId="0" fontId="0" fillId="0" borderId="0" xfId="0" applyAlignment="1">
      <alignment wrapText="1"/>
    </xf>
    <xf numFmtId="0" fontId="3" fillId="0" borderId="0" xfId="0" applyFont="1" applyAlignment="1">
      <alignment horizontal="center" vertical="center" wrapText="1"/>
    </xf>
    <xf numFmtId="0" fontId="2" fillId="0" borderId="0" xfId="0" applyFont="1"/>
    <xf numFmtId="0" fontId="2" fillId="0" borderId="0" xfId="0" applyFont="1" applyAlignment="1">
      <alignment vertical="center" wrapText="1"/>
    </xf>
    <xf numFmtId="0" fontId="2" fillId="0" borderId="0" xfId="0" applyFont="1" applyAlignment="1">
      <alignment wrapText="1"/>
    </xf>
    <xf numFmtId="0" fontId="5" fillId="0" borderId="0" xfId="0" applyFont="1" applyAlignment="1">
      <alignment horizontal="left" vertical="center"/>
    </xf>
    <xf numFmtId="1" fontId="3" fillId="0" borderId="0" xfId="1" applyNumberFormat="1" applyFont="1" applyAlignment="1">
      <alignment horizontal="center" vertical="center" wrapText="1"/>
    </xf>
    <xf numFmtId="0" fontId="4" fillId="3" borderId="1" xfId="0" applyFont="1" applyFill="1" applyBorder="1" applyAlignment="1">
      <alignment horizontal="center" vertical="center" wrapText="1"/>
    </xf>
    <xf numFmtId="0" fontId="4" fillId="3" borderId="1" xfId="0" applyFont="1" applyFill="1" applyBorder="1" applyAlignment="1">
      <alignment horizontal="center" vertical="center" textRotation="90" wrapText="1"/>
    </xf>
    <xf numFmtId="0" fontId="3" fillId="0" borderId="1" xfId="0" applyFont="1" applyBorder="1" applyAlignment="1">
      <alignment horizontal="left" vertical="center" wrapText="1"/>
    </xf>
    <xf numFmtId="0" fontId="7" fillId="0" borderId="1" xfId="0" applyFont="1" applyBorder="1" applyAlignment="1">
      <alignment horizontal="left" vertical="center" wrapText="1"/>
    </xf>
    <xf numFmtId="0" fontId="3" fillId="0" borderId="0" xfId="0" applyFont="1" applyAlignment="1">
      <alignment horizontal="left" vertical="center" wrapText="1"/>
    </xf>
    <xf numFmtId="0" fontId="3" fillId="0" borderId="1" xfId="0" applyFont="1" applyBorder="1" applyAlignment="1">
      <alignment horizontal="center" vertical="center" wrapText="1"/>
    </xf>
    <xf numFmtId="0" fontId="7" fillId="0" borderId="1" xfId="0" applyFont="1" applyBorder="1" applyAlignment="1">
      <alignment horizontal="center" vertical="center" wrapText="1"/>
    </xf>
    <xf numFmtId="0" fontId="13" fillId="0" borderId="1" xfId="0" applyFont="1" applyBorder="1" applyAlignment="1">
      <alignment horizontal="center" vertical="center" wrapText="1"/>
    </xf>
    <xf numFmtId="0" fontId="14" fillId="6" borderId="1" xfId="0" applyFont="1" applyFill="1" applyBorder="1" applyAlignment="1">
      <alignment horizontal="center" vertical="center" wrapText="1"/>
    </xf>
    <xf numFmtId="0" fontId="15" fillId="6" borderId="1" xfId="0" applyFont="1" applyFill="1" applyBorder="1" applyAlignment="1">
      <alignment horizontal="center" vertical="center" wrapText="1"/>
    </xf>
    <xf numFmtId="0" fontId="17" fillId="4" borderId="5" xfId="0" applyFont="1" applyFill="1" applyBorder="1" applyAlignment="1">
      <alignment horizontal="center" vertical="center" wrapText="1"/>
    </xf>
    <xf numFmtId="0" fontId="17" fillId="4" borderId="7" xfId="0" applyFont="1" applyFill="1" applyBorder="1" applyAlignment="1">
      <alignment horizontal="center" vertical="center" wrapText="1"/>
    </xf>
    <xf numFmtId="0" fontId="3" fillId="0" borderId="6" xfId="0" applyFont="1" applyBorder="1" applyAlignment="1">
      <alignment horizontal="center" vertical="center" wrapText="1"/>
    </xf>
    <xf numFmtId="0" fontId="6" fillId="0" borderId="6" xfId="0" applyFont="1" applyBorder="1" applyAlignment="1">
      <alignment horizontal="center" vertical="center" wrapText="1"/>
    </xf>
    <xf numFmtId="0" fontId="5" fillId="0" borderId="6" xfId="0" applyFont="1" applyBorder="1" applyAlignment="1">
      <alignment horizontal="center" vertical="center" wrapText="1"/>
    </xf>
    <xf numFmtId="0" fontId="3" fillId="0" borderId="3" xfId="0" applyFont="1" applyBorder="1" applyAlignment="1">
      <alignment horizontal="center" vertical="center" wrapText="1"/>
    </xf>
    <xf numFmtId="0" fontId="6" fillId="0" borderId="3"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 xfId="0" applyFont="1" applyBorder="1" applyAlignment="1">
      <alignment horizontal="center" vertical="center" wrapText="1"/>
    </xf>
    <xf numFmtId="0" fontId="3" fillId="0" borderId="13" xfId="0" applyFont="1" applyBorder="1" applyAlignment="1">
      <alignment horizontal="center" vertical="center" wrapText="1"/>
    </xf>
    <xf numFmtId="0" fontId="3" fillId="5" borderId="2" xfId="0" applyFont="1" applyFill="1" applyBorder="1" applyAlignment="1">
      <alignment horizontal="center" vertical="center" wrapText="1"/>
    </xf>
    <xf numFmtId="0" fontId="3" fillId="5" borderId="13" xfId="0" applyFont="1" applyFill="1" applyBorder="1" applyAlignment="1">
      <alignment horizontal="center" vertical="center" wrapText="1"/>
    </xf>
    <xf numFmtId="0" fontId="6" fillId="5" borderId="2" xfId="0" applyFont="1" applyFill="1" applyBorder="1" applyAlignment="1">
      <alignment horizontal="center" vertical="center" wrapText="1"/>
    </xf>
    <xf numFmtId="0" fontId="5" fillId="5" borderId="13" xfId="0" applyFont="1" applyFill="1" applyBorder="1" applyAlignment="1">
      <alignment horizontal="center" vertical="center" wrapText="1"/>
    </xf>
    <xf numFmtId="0" fontId="6" fillId="5" borderId="13" xfId="0" applyFont="1" applyFill="1" applyBorder="1" applyAlignment="1">
      <alignment horizontal="center" vertical="center" wrapText="1"/>
    </xf>
    <xf numFmtId="0" fontId="8" fillId="0" borderId="11" xfId="0" applyFont="1" applyBorder="1" applyAlignment="1">
      <alignment horizontal="center" vertical="center" wrapText="1"/>
    </xf>
    <xf numFmtId="0" fontId="9" fillId="0" borderId="11" xfId="0" applyFont="1" applyBorder="1" applyAlignment="1">
      <alignment horizontal="center" vertical="center" wrapText="1"/>
    </xf>
    <xf numFmtId="0" fontId="8" fillId="0" borderId="0" xfId="0" applyFont="1" applyAlignment="1">
      <alignment horizontal="center" vertical="center" wrapText="1"/>
    </xf>
    <xf numFmtId="0" fontId="6" fillId="6" borderId="1" xfId="0" applyFont="1" applyFill="1" applyBorder="1" applyAlignment="1">
      <alignment horizontal="center" vertical="center" wrapText="1"/>
    </xf>
    <xf numFmtId="0" fontId="4" fillId="7" borderId="15" xfId="0" applyFont="1" applyFill="1" applyBorder="1" applyAlignment="1">
      <alignment horizontal="center" vertical="center" wrapText="1"/>
    </xf>
    <xf numFmtId="0" fontId="4" fillId="3" borderId="14" xfId="0" applyFont="1" applyFill="1" applyBorder="1" applyAlignment="1">
      <alignment horizontal="center" vertical="center" wrapText="1"/>
    </xf>
    <xf numFmtId="0" fontId="4" fillId="3" borderId="15" xfId="0" applyFont="1" applyFill="1" applyBorder="1" applyAlignment="1">
      <alignment horizontal="center" vertical="center" wrapText="1"/>
    </xf>
    <xf numFmtId="0" fontId="4" fillId="3" borderId="16" xfId="0" applyFont="1" applyFill="1" applyBorder="1" applyAlignment="1">
      <alignment horizontal="center" vertical="center" wrapText="1"/>
    </xf>
    <xf numFmtId="0" fontId="4" fillId="7" borderId="15" xfId="0" applyFont="1" applyFill="1" applyBorder="1" applyAlignment="1">
      <alignment horizontal="center" vertical="center" textRotation="90" wrapText="1"/>
    </xf>
    <xf numFmtId="0" fontId="13" fillId="6" borderId="1" xfId="0" applyFont="1" applyFill="1" applyBorder="1" applyAlignment="1">
      <alignment horizontal="center" vertical="center" wrapText="1"/>
    </xf>
    <xf numFmtId="0" fontId="14" fillId="3" borderId="1" xfId="0" applyFont="1" applyFill="1" applyBorder="1" applyAlignment="1">
      <alignment horizontal="center" vertical="center" wrapText="1"/>
    </xf>
    <xf numFmtId="0" fontId="15" fillId="3" borderId="1" xfId="0" applyFont="1" applyFill="1" applyBorder="1" applyAlignment="1">
      <alignment horizontal="center" vertical="center" wrapText="1"/>
    </xf>
    <xf numFmtId="0" fontId="7" fillId="8" borderId="1" xfId="0" applyFont="1" applyFill="1" applyBorder="1" applyAlignment="1">
      <alignment horizontal="center" vertical="center" wrapText="1"/>
    </xf>
    <xf numFmtId="0" fontId="19" fillId="8" borderId="1" xfId="0" applyFont="1" applyFill="1" applyBorder="1" applyAlignment="1">
      <alignment horizontal="center" vertical="center" wrapText="1"/>
    </xf>
    <xf numFmtId="0" fontId="22" fillId="0" borderId="0" xfId="5"/>
    <xf numFmtId="0" fontId="22" fillId="10" borderId="1" xfId="5" applyFill="1" applyBorder="1" applyAlignment="1">
      <alignment horizontal="center"/>
    </xf>
    <xf numFmtId="0" fontId="26" fillId="14" borderId="1" xfId="6" applyFont="1" applyFill="1" applyBorder="1" applyAlignment="1">
      <alignment horizontal="center" vertical="center" wrapText="1"/>
    </xf>
    <xf numFmtId="0" fontId="25" fillId="11" borderId="1" xfId="0" applyFont="1" applyFill="1" applyBorder="1" applyAlignment="1">
      <alignment horizontal="left" vertical="center" wrapText="1"/>
    </xf>
    <xf numFmtId="0" fontId="25" fillId="14" borderId="1" xfId="6" applyFont="1" applyFill="1" applyBorder="1" applyAlignment="1">
      <alignment horizontal="center" vertical="center" wrapText="1"/>
    </xf>
    <xf numFmtId="0" fontId="7" fillId="0" borderId="0" xfId="0" applyFont="1" applyAlignment="1">
      <alignment horizontal="center" vertical="center" wrapText="1"/>
    </xf>
    <xf numFmtId="166" fontId="7" fillId="0" borderId="0" xfId="0" applyNumberFormat="1" applyFont="1" applyAlignment="1">
      <alignment horizontal="center" vertical="center" wrapText="1"/>
    </xf>
    <xf numFmtId="0" fontId="29" fillId="0" borderId="0" xfId="0" applyFont="1" applyAlignment="1">
      <alignment horizontal="center" vertical="center" wrapText="1"/>
    </xf>
    <xf numFmtId="0" fontId="30" fillId="6" borderId="1" xfId="0" applyFont="1" applyFill="1" applyBorder="1" applyAlignment="1">
      <alignment horizontal="center" vertical="center" wrapText="1"/>
    </xf>
    <xf numFmtId="0" fontId="32" fillId="12" borderId="1" xfId="0" applyFont="1" applyFill="1" applyBorder="1" applyAlignment="1">
      <alignment vertical="center" wrapText="1"/>
    </xf>
    <xf numFmtId="0" fontId="30" fillId="6" borderId="1" xfId="0" applyFont="1" applyFill="1" applyBorder="1" applyAlignment="1">
      <alignment horizontal="center" vertical="center" textRotation="90" wrapText="1"/>
    </xf>
    <xf numFmtId="0" fontId="30" fillId="2" borderId="1" xfId="0" applyFont="1" applyFill="1" applyBorder="1" applyAlignment="1">
      <alignment horizontal="center" vertical="center" wrapText="1"/>
    </xf>
    <xf numFmtId="0" fontId="7" fillId="0" borderId="1" xfId="0" applyFont="1" applyBorder="1" applyAlignment="1">
      <alignment vertical="center" wrapText="1"/>
    </xf>
    <xf numFmtId="0" fontId="34" fillId="13" borderId="1" xfId="0" applyFont="1" applyFill="1" applyBorder="1" applyAlignment="1">
      <alignment vertical="center" wrapText="1"/>
    </xf>
    <xf numFmtId="1" fontId="35" fillId="0" borderId="1" xfId="0" applyNumberFormat="1" applyFont="1" applyBorder="1" applyAlignment="1">
      <alignment vertical="center" wrapText="1"/>
    </xf>
    <xf numFmtId="0" fontId="19" fillId="9" borderId="1" xfId="0" applyFont="1" applyFill="1" applyBorder="1" applyAlignment="1">
      <alignment horizontal="center" vertical="center" wrapText="1"/>
    </xf>
    <xf numFmtId="0" fontId="36" fillId="8" borderId="1" xfId="0" applyFont="1" applyFill="1" applyBorder="1" applyAlignment="1">
      <alignment vertical="center" wrapText="1"/>
    </xf>
    <xf numFmtId="0" fontId="19" fillId="8" borderId="1" xfId="0" applyFont="1" applyFill="1" applyBorder="1" applyAlignment="1">
      <alignment vertical="center" wrapText="1"/>
    </xf>
    <xf numFmtId="0" fontId="19" fillId="6" borderId="1" xfId="0" applyFont="1" applyFill="1" applyBorder="1" applyAlignment="1">
      <alignment vertical="center" wrapText="1"/>
    </xf>
    <xf numFmtId="0" fontId="36" fillId="8" borderId="1" xfId="0" applyFont="1" applyFill="1" applyBorder="1" applyAlignment="1">
      <alignment horizontal="center" vertical="center" wrapText="1"/>
    </xf>
    <xf numFmtId="0" fontId="19" fillId="6" borderId="1" xfId="0" applyFont="1" applyFill="1" applyBorder="1" applyAlignment="1">
      <alignment horizontal="center" vertical="center" wrapText="1"/>
    </xf>
    <xf numFmtId="0" fontId="19" fillId="15" borderId="1" xfId="0" applyFont="1" applyFill="1" applyBorder="1" applyAlignment="1">
      <alignment horizontal="center" vertical="center" wrapText="1"/>
    </xf>
    <xf numFmtId="0" fontId="7" fillId="8" borderId="0" xfId="0" applyFont="1" applyFill="1" applyAlignment="1">
      <alignment horizontal="center" vertical="center" wrapText="1"/>
    </xf>
    <xf numFmtId="0" fontId="7" fillId="0" borderId="0" xfId="0" applyFont="1" applyAlignment="1">
      <alignment horizontal="left" vertical="center" wrapText="1"/>
    </xf>
    <xf numFmtId="0" fontId="19" fillId="8" borderId="0" xfId="0" applyFont="1" applyFill="1" applyAlignment="1">
      <alignment horizontal="center" vertical="center" wrapText="1"/>
    </xf>
    <xf numFmtId="0" fontId="34" fillId="13" borderId="0" xfId="0" applyFont="1" applyFill="1" applyAlignment="1">
      <alignment vertical="center" wrapText="1"/>
    </xf>
    <xf numFmtId="1" fontId="35" fillId="0" borderId="0" xfId="0" applyNumberFormat="1" applyFont="1" applyAlignment="1">
      <alignment vertical="center" wrapText="1"/>
    </xf>
    <xf numFmtId="0" fontId="36" fillId="8" borderId="0" xfId="0" applyFont="1" applyFill="1" applyAlignment="1">
      <alignment horizontal="center" vertical="center" wrapText="1"/>
    </xf>
    <xf numFmtId="0" fontId="19" fillId="6" borderId="0" xfId="0" applyFont="1" applyFill="1" applyAlignment="1">
      <alignment horizontal="center" vertical="center" wrapText="1"/>
    </xf>
    <xf numFmtId="0" fontId="37" fillId="16" borderId="1" xfId="0" applyFont="1" applyFill="1" applyBorder="1" applyAlignment="1">
      <alignment horizontal="center" vertical="center"/>
    </xf>
    <xf numFmtId="0" fontId="7" fillId="16" borderId="1" xfId="0" applyFont="1" applyFill="1" applyBorder="1" applyAlignment="1">
      <alignment horizontal="center" vertical="center" wrapText="1"/>
    </xf>
    <xf numFmtId="0" fontId="37" fillId="16" borderId="1" xfId="0" applyFont="1" applyFill="1" applyBorder="1" applyAlignment="1">
      <alignment horizontal="center" vertical="center" wrapText="1"/>
    </xf>
    <xf numFmtId="0" fontId="26" fillId="16" borderId="13" xfId="0" applyFont="1" applyFill="1" applyBorder="1" applyAlignment="1">
      <alignment horizontal="center" vertical="center" wrapText="1"/>
    </xf>
    <xf numFmtId="0" fontId="7" fillId="16" borderId="1" xfId="0" applyFont="1" applyFill="1" applyBorder="1" applyAlignment="1">
      <alignment horizontal="left" vertical="top" wrapText="1"/>
    </xf>
    <xf numFmtId="0" fontId="7" fillId="16" borderId="1" xfId="0" applyFont="1" applyFill="1" applyBorder="1" applyAlignment="1">
      <alignment horizontal="left" vertical="center" wrapText="1"/>
    </xf>
    <xf numFmtId="0" fontId="7" fillId="16" borderId="1" xfId="0" applyFont="1" applyFill="1" applyBorder="1" applyAlignment="1">
      <alignment horizontal="justify" vertical="justify" wrapText="1"/>
    </xf>
    <xf numFmtId="0" fontId="37" fillId="16" borderId="1" xfId="0" applyFont="1" applyFill="1" applyBorder="1" applyAlignment="1">
      <alignment horizontal="center" vertical="center"/>
    </xf>
    <xf numFmtId="0" fontId="7" fillId="0" borderId="13"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17" xfId="0" applyFont="1" applyBorder="1" applyAlignment="1">
      <alignment horizontal="center" vertical="center" wrapText="1"/>
    </xf>
    <xf numFmtId="0" fontId="7" fillId="0" borderId="18" xfId="0" applyFont="1" applyBorder="1" applyAlignment="1">
      <alignment horizontal="center" vertical="center" wrapText="1"/>
    </xf>
    <xf numFmtId="0" fontId="7" fillId="0" borderId="19" xfId="0" applyFont="1" applyBorder="1" applyAlignment="1">
      <alignment horizontal="center" vertical="center" wrapText="1"/>
    </xf>
    <xf numFmtId="0" fontId="27" fillId="0" borderId="0" xfId="0" applyFont="1" applyAlignment="1">
      <alignment horizontal="left" vertical="center" wrapText="1"/>
    </xf>
    <xf numFmtId="0" fontId="28" fillId="8" borderId="0" xfId="0" applyFont="1" applyFill="1" applyAlignment="1">
      <alignment horizontal="left" vertical="center" wrapText="1"/>
    </xf>
    <xf numFmtId="0" fontId="26" fillId="16" borderId="20" xfId="0" applyFont="1" applyFill="1" applyBorder="1" applyAlignment="1">
      <alignment horizontal="center" vertical="center" wrapText="1"/>
    </xf>
    <xf numFmtId="0" fontId="26" fillId="16" borderId="21" xfId="0" applyFont="1" applyFill="1" applyBorder="1" applyAlignment="1">
      <alignment horizontal="center" vertical="center" wrapText="1"/>
    </xf>
    <xf numFmtId="0" fontId="24" fillId="0" borderId="1" xfId="5" applyFont="1" applyBorder="1" applyAlignment="1">
      <alignment horizontal="left" vertical="top"/>
    </xf>
    <xf numFmtId="0" fontId="23" fillId="10" borderId="1" xfId="5" applyFont="1" applyFill="1" applyBorder="1" applyAlignment="1">
      <alignment horizontal="center"/>
    </xf>
    <xf numFmtId="0" fontId="3" fillId="0" borderId="1" xfId="0" applyFont="1" applyBorder="1" applyAlignment="1">
      <alignment horizontal="center" vertical="center" wrapText="1"/>
    </xf>
    <xf numFmtId="0" fontId="3" fillId="0" borderId="1" xfId="0" applyFont="1" applyBorder="1" applyAlignment="1">
      <alignment horizontal="left" vertical="center" wrapText="1"/>
    </xf>
    <xf numFmtId="0" fontId="6" fillId="0" borderId="1" xfId="0" applyFont="1" applyBorder="1" applyAlignment="1">
      <alignment horizontal="center" vertical="center" wrapText="1"/>
    </xf>
    <xf numFmtId="0" fontId="5" fillId="3" borderId="1" xfId="0" applyFont="1" applyFill="1" applyBorder="1" applyAlignment="1">
      <alignment horizontal="center" vertical="center" wrapText="1"/>
    </xf>
    <xf numFmtId="0" fontId="6" fillId="6" borderId="1" xfId="0" applyFont="1" applyFill="1" applyBorder="1" applyAlignment="1">
      <alignment horizontal="center" vertical="center" wrapText="1"/>
    </xf>
    <xf numFmtId="0" fontId="13" fillId="6" borderId="13" xfId="0" applyFont="1" applyFill="1" applyBorder="1" applyAlignment="1">
      <alignment horizontal="center" vertical="center" wrapText="1"/>
    </xf>
    <xf numFmtId="0" fontId="13" fillId="6" borderId="3" xfId="0" applyFont="1" applyFill="1" applyBorder="1" applyAlignment="1">
      <alignment horizontal="center" vertical="center" wrapText="1"/>
    </xf>
    <xf numFmtId="0" fontId="6" fillId="6" borderId="13" xfId="0" applyFont="1" applyFill="1" applyBorder="1" applyAlignment="1">
      <alignment horizontal="center" vertical="center" wrapText="1"/>
    </xf>
    <xf numFmtId="0" fontId="6" fillId="6" borderId="3" xfId="0" applyFont="1" applyFill="1" applyBorder="1" applyAlignment="1">
      <alignment horizontal="center" vertical="center" wrapText="1"/>
    </xf>
    <xf numFmtId="0" fontId="3" fillId="0" borderId="13" xfId="0" applyFont="1" applyBorder="1" applyAlignment="1">
      <alignment horizontal="center" vertical="center" wrapText="1"/>
    </xf>
    <xf numFmtId="0" fontId="3" fillId="0" borderId="3" xfId="0" applyFont="1" applyBorder="1" applyAlignment="1">
      <alignment horizontal="center" vertical="center" wrapText="1"/>
    </xf>
    <xf numFmtId="0" fontId="3" fillId="0" borderId="13" xfId="0" applyFont="1" applyBorder="1" applyAlignment="1">
      <alignment horizontal="left" vertical="center" wrapText="1"/>
    </xf>
    <xf numFmtId="0" fontId="3" fillId="0" borderId="3" xfId="0" applyFont="1" applyBorder="1" applyAlignment="1">
      <alignment horizontal="left" vertical="center" wrapText="1"/>
    </xf>
    <xf numFmtId="0" fontId="14" fillId="6" borderId="13" xfId="0" applyFont="1" applyFill="1" applyBorder="1" applyAlignment="1">
      <alignment horizontal="center" vertical="center" wrapText="1"/>
    </xf>
    <xf numFmtId="0" fontId="14" fillId="6" borderId="3" xfId="0" applyFont="1" applyFill="1" applyBorder="1" applyAlignment="1">
      <alignment horizontal="center" vertical="center" wrapText="1"/>
    </xf>
    <xf numFmtId="0" fontId="3" fillId="3" borderId="13" xfId="0" applyFont="1" applyFill="1" applyBorder="1" applyAlignment="1">
      <alignment horizontal="left" vertical="center" wrapText="1"/>
    </xf>
    <xf numFmtId="0" fontId="3" fillId="3" borderId="2" xfId="0" applyFont="1" applyFill="1" applyBorder="1" applyAlignment="1">
      <alignment horizontal="left" vertical="center" wrapText="1"/>
    </xf>
    <xf numFmtId="0" fontId="3" fillId="3" borderId="3" xfId="0" applyFont="1" applyFill="1" applyBorder="1" applyAlignment="1">
      <alignment horizontal="left" vertical="center" wrapText="1"/>
    </xf>
    <xf numFmtId="0" fontId="3" fillId="0" borderId="2" xfId="0" applyFont="1" applyBorder="1" applyAlignment="1">
      <alignment horizontal="left" vertical="center" wrapText="1"/>
    </xf>
    <xf numFmtId="0" fontId="3" fillId="3" borderId="1" xfId="0" applyFont="1" applyFill="1" applyBorder="1" applyAlignment="1">
      <alignment horizontal="left" vertical="center" wrapText="1"/>
    </xf>
    <xf numFmtId="0" fontId="3" fillId="0" borderId="2" xfId="0" applyFont="1" applyBorder="1" applyAlignment="1">
      <alignment horizontal="center" vertical="center" wrapText="1"/>
    </xf>
    <xf numFmtId="0" fontId="13" fillId="0" borderId="13" xfId="0" applyFont="1" applyBorder="1" applyAlignment="1">
      <alignment horizontal="center" vertical="center" wrapText="1"/>
    </xf>
    <xf numFmtId="0" fontId="13" fillId="0" borderId="3" xfId="0" applyFont="1" applyBorder="1" applyAlignment="1">
      <alignment horizontal="center" vertical="center" wrapText="1"/>
    </xf>
    <xf numFmtId="0" fontId="14" fillId="3" borderId="13" xfId="0" applyFont="1" applyFill="1" applyBorder="1" applyAlignment="1">
      <alignment horizontal="center" vertical="center" wrapText="1"/>
    </xf>
    <xf numFmtId="0" fontId="14" fillId="3" borderId="3" xfId="0" applyFont="1" applyFill="1" applyBorder="1" applyAlignment="1">
      <alignment horizontal="center" vertical="center" wrapText="1"/>
    </xf>
    <xf numFmtId="0" fontId="3" fillId="0" borderId="5"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7" xfId="0" applyFont="1" applyBorder="1" applyAlignment="1">
      <alignment horizontal="left" vertical="center" wrapText="1"/>
    </xf>
    <xf numFmtId="0" fontId="3" fillId="0" borderId="9" xfId="0" applyFont="1" applyBorder="1" applyAlignment="1">
      <alignment horizontal="left" vertical="center" wrapText="1"/>
    </xf>
    <xf numFmtId="0" fontId="3" fillId="0" borderId="12" xfId="0" applyFont="1" applyBorder="1" applyAlignment="1">
      <alignment horizontal="left" vertical="center" wrapText="1"/>
    </xf>
    <xf numFmtId="0" fontId="3" fillId="0" borderId="5" xfId="0" applyFont="1" applyBorder="1" applyAlignment="1">
      <alignment horizontal="left" vertical="center" wrapText="1"/>
    </xf>
    <xf numFmtId="0" fontId="3" fillId="0" borderId="11" xfId="0" applyFont="1" applyBorder="1" applyAlignment="1">
      <alignment horizontal="left" vertical="center" wrapText="1"/>
    </xf>
    <xf numFmtId="0" fontId="5" fillId="0" borderId="5" xfId="0" applyFont="1" applyBorder="1" applyAlignment="1">
      <alignment horizontal="center" vertical="center" wrapText="1"/>
    </xf>
    <xf numFmtId="0" fontId="5" fillId="0" borderId="2" xfId="0" applyFont="1" applyBorder="1" applyAlignment="1">
      <alignment horizontal="center" vertical="center" wrapText="1"/>
    </xf>
    <xf numFmtId="0" fontId="5" fillId="0" borderId="11" xfId="0" applyFont="1" applyBorder="1" applyAlignment="1">
      <alignment horizontal="center" vertical="center" wrapText="1"/>
    </xf>
  </cellXfs>
  <cellStyles count="7">
    <cellStyle name="Millares" xfId="1" builtinId="3"/>
    <cellStyle name="Moneda 2" xfId="4" xr:uid="{00000000-0005-0000-0000-000001000000}"/>
    <cellStyle name="Normal" xfId="0" builtinId="0"/>
    <cellStyle name="Normal 2" xfId="6" xr:uid="{FEA00B60-B86B-480D-875F-68203CB4C732}"/>
    <cellStyle name="Normal 2 2" xfId="2" xr:uid="{00000000-0005-0000-0000-000003000000}"/>
    <cellStyle name="Normal 2 2 2" xfId="5" xr:uid="{00000000-0005-0000-0000-000004000000}"/>
    <cellStyle name="Normal 3" xfId="3" xr:uid="{00000000-0005-0000-0000-000005000000}"/>
  </cellStyles>
  <dxfs count="25">
    <dxf>
      <font>
        <b/>
        <i val="0"/>
        <color rgb="FF460000"/>
      </font>
      <fill>
        <patternFill>
          <bgColor rgb="FFFF0000"/>
        </patternFill>
      </fill>
    </dxf>
    <dxf>
      <font>
        <b/>
        <i val="0"/>
        <color rgb="FF401D06"/>
      </font>
      <fill>
        <patternFill>
          <bgColor rgb="FFD75E13"/>
        </patternFill>
      </fill>
    </dxf>
    <dxf>
      <font>
        <b/>
        <i val="0"/>
        <color rgb="FF221900"/>
      </font>
      <fill>
        <patternFill>
          <bgColor rgb="FFFFFF00"/>
        </patternFill>
      </fill>
    </dxf>
    <dxf>
      <font>
        <b/>
        <i val="0"/>
        <color theme="9" tint="-0.499984740745262"/>
      </font>
      <fill>
        <patternFill>
          <bgColor rgb="FF92D050"/>
        </patternFill>
      </fill>
    </dxf>
    <dxf>
      <font>
        <b/>
        <i val="0"/>
        <color rgb="FFC00000"/>
      </font>
      <fill>
        <patternFill>
          <bgColor rgb="FFFEBFB8"/>
        </patternFill>
      </fill>
    </dxf>
    <dxf>
      <font>
        <b/>
        <i val="0"/>
        <color theme="5" tint="-0.499984740745262"/>
      </font>
      <fill>
        <patternFill>
          <bgColor theme="5" tint="0.39994506668294322"/>
        </patternFill>
      </fill>
    </dxf>
    <dxf>
      <font>
        <b/>
        <i val="0"/>
        <color theme="7" tint="-0.499984740745262"/>
      </font>
      <fill>
        <patternFill>
          <bgColor theme="7" tint="0.59996337778862885"/>
        </patternFill>
      </fill>
    </dxf>
    <dxf>
      <font>
        <b/>
        <i val="0"/>
        <color theme="9" tint="-0.499984740745262"/>
      </font>
      <fill>
        <patternFill>
          <bgColor theme="9" tint="0.59996337778862885"/>
        </patternFill>
      </fill>
    </dxf>
    <dxf>
      <font>
        <b/>
        <i val="0"/>
        <color rgb="FF460000"/>
      </font>
      <fill>
        <patternFill>
          <bgColor rgb="FFFF0000"/>
        </patternFill>
      </fill>
    </dxf>
    <dxf>
      <font>
        <b/>
        <i val="0"/>
        <color rgb="FF401D06"/>
      </font>
      <fill>
        <patternFill>
          <bgColor rgb="FFD75E13"/>
        </patternFill>
      </fill>
    </dxf>
    <dxf>
      <font>
        <b/>
        <i val="0"/>
        <color rgb="FF221900"/>
      </font>
      <fill>
        <patternFill>
          <bgColor rgb="FFFFFF00"/>
        </patternFill>
      </fill>
    </dxf>
    <dxf>
      <font>
        <b/>
        <i val="0"/>
        <color theme="9" tint="-0.499984740745262"/>
      </font>
      <fill>
        <patternFill>
          <bgColor rgb="FF92D050"/>
        </patternFill>
      </fill>
    </dxf>
    <dxf>
      <font>
        <b/>
        <i val="0"/>
        <color rgb="FF460000"/>
      </font>
      <fill>
        <patternFill>
          <bgColor rgb="FFFF0000"/>
        </patternFill>
      </fill>
    </dxf>
    <dxf>
      <font>
        <b/>
        <i val="0"/>
        <color rgb="FF401D06"/>
      </font>
      <fill>
        <patternFill>
          <bgColor rgb="FFD75E13"/>
        </patternFill>
      </fill>
    </dxf>
    <dxf>
      <font>
        <b/>
        <i val="0"/>
        <color rgb="FF221900"/>
      </font>
      <fill>
        <patternFill>
          <bgColor rgb="FFFFFF00"/>
        </patternFill>
      </fill>
    </dxf>
    <dxf>
      <font>
        <b/>
        <i val="0"/>
        <color theme="9" tint="-0.499984740745262"/>
      </font>
      <fill>
        <patternFill>
          <bgColor rgb="FF92D050"/>
        </patternFill>
      </fill>
    </dxf>
    <dxf>
      <font>
        <b/>
        <i val="0"/>
        <color rgb="FF6C0000"/>
      </font>
      <fill>
        <patternFill>
          <bgColor rgb="FFFF5353"/>
        </patternFill>
      </fill>
    </dxf>
    <dxf>
      <font>
        <b/>
        <i val="0"/>
        <color theme="5" tint="-0.499984740745262"/>
      </font>
      <fill>
        <patternFill>
          <bgColor rgb="FFEF894B"/>
        </patternFill>
      </fill>
    </dxf>
    <dxf>
      <font>
        <b/>
        <i val="0"/>
        <color theme="7" tint="-0.499984740745262"/>
      </font>
      <fill>
        <patternFill>
          <bgColor theme="7" tint="0.59996337778862885"/>
        </patternFill>
      </fill>
    </dxf>
    <dxf>
      <font>
        <b/>
        <i val="0"/>
        <color theme="9" tint="-0.499984740745262"/>
      </font>
      <fill>
        <patternFill>
          <bgColor theme="9" tint="0.59996337778862885"/>
        </patternFill>
      </fill>
    </dxf>
    <dxf>
      <font>
        <b/>
        <i val="0"/>
        <color rgb="FF700000"/>
      </font>
      <fill>
        <patternFill>
          <bgColor rgb="FFFF4B4B"/>
        </patternFill>
      </fill>
    </dxf>
    <dxf>
      <font>
        <b/>
        <i val="0"/>
        <color theme="5" tint="-0.499984740745262"/>
      </font>
      <fill>
        <patternFill>
          <bgColor rgb="FFEF894B"/>
        </patternFill>
      </fill>
    </dxf>
    <dxf>
      <font>
        <b/>
        <i val="0"/>
        <color theme="7" tint="-0.499984740745262"/>
      </font>
      <fill>
        <patternFill>
          <bgColor theme="7" tint="0.59996337778862885"/>
        </patternFill>
      </fill>
    </dxf>
    <dxf>
      <font>
        <b/>
        <i val="0"/>
        <color theme="9" tint="-0.499984740745262"/>
      </font>
      <fill>
        <patternFill>
          <bgColor theme="9" tint="0.59996337778862885"/>
        </patternFill>
      </fill>
    </dxf>
    <dxf>
      <font>
        <color rgb="FF9C0006"/>
      </font>
      <fill>
        <patternFill patternType="solid">
          <fgColor rgb="FFFFC7CE"/>
          <bgColor rgb="FFFFC7CE"/>
        </patternFill>
      </fill>
    </dxf>
  </dxfs>
  <tableStyles count="0" defaultTableStyle="TableStyleMedium2" defaultPivotStyle="PivotStyleLight16"/>
  <colors>
    <mruColors>
      <color rgb="FFFF9999"/>
      <color rgb="FFC5E1FB"/>
      <color rgb="FFDFEFFD"/>
      <color rgb="FFB3C3E3"/>
      <color rgb="FFD2C3F9"/>
      <color rgb="FFEEE5F7"/>
      <color rgb="FFEF894B"/>
      <color rgb="FF6C0000"/>
      <color rgb="FFFF5353"/>
      <color rgb="FF7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drawing3.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3</xdr:col>
      <xdr:colOff>95250</xdr:colOff>
      <xdr:row>81</xdr:row>
      <xdr:rowOff>60854</xdr:rowOff>
    </xdr:from>
    <xdr:to>
      <xdr:col>18</xdr:col>
      <xdr:colOff>2257205</xdr:colOff>
      <xdr:row>171</xdr:row>
      <xdr:rowOff>2598</xdr:rowOff>
    </xdr:to>
    <xdr:pic>
      <xdr:nvPicPr>
        <xdr:cNvPr id="6" name="Imagen 5">
          <a:extLst>
            <a:ext uri="{FF2B5EF4-FFF2-40B4-BE49-F238E27FC236}">
              <a16:creationId xmlns:a16="http://schemas.microsoft.com/office/drawing/2014/main" id="{D0696897-08A5-4C38-874D-7000F7874922}"/>
            </a:ext>
          </a:extLst>
        </xdr:cNvPr>
        <xdr:cNvPicPr>
          <a:picLocks noChangeAspect="1"/>
        </xdr:cNvPicPr>
      </xdr:nvPicPr>
      <xdr:blipFill rotWithShape="1">
        <a:blip xmlns:r="http://schemas.openxmlformats.org/officeDocument/2006/relationships" r:embed="rId1"/>
        <a:srcRect l="46248" t="24742" r="4454" b="23168"/>
        <a:stretch/>
      </xdr:blipFill>
      <xdr:spPr>
        <a:xfrm>
          <a:off x="8382000" y="19634729"/>
          <a:ext cx="21002625" cy="12797896"/>
        </a:xfrm>
        <a:prstGeom prst="rect">
          <a:avLst/>
        </a:prstGeom>
      </xdr:spPr>
    </xdr:pic>
    <xdr:clientData/>
  </xdr:twoCellAnchor>
  <xdr:twoCellAnchor editAs="oneCell">
    <xdr:from>
      <xdr:col>21</xdr:col>
      <xdr:colOff>1090570</xdr:colOff>
      <xdr:row>4</xdr:row>
      <xdr:rowOff>602483</xdr:rowOff>
    </xdr:from>
    <xdr:to>
      <xdr:col>21</xdr:col>
      <xdr:colOff>5163044</xdr:colOff>
      <xdr:row>4</xdr:row>
      <xdr:rowOff>2378371</xdr:rowOff>
    </xdr:to>
    <xdr:pic>
      <xdr:nvPicPr>
        <xdr:cNvPr id="2" name="Imagen 1">
          <a:extLst>
            <a:ext uri="{FF2B5EF4-FFF2-40B4-BE49-F238E27FC236}">
              <a16:creationId xmlns:a16="http://schemas.microsoft.com/office/drawing/2014/main" id="{3072914F-9BC8-5F32-B766-9B34EF50E2E9}"/>
            </a:ext>
          </a:extLst>
        </xdr:cNvPr>
        <xdr:cNvPicPr>
          <a:picLocks noChangeAspect="1"/>
        </xdr:cNvPicPr>
      </xdr:nvPicPr>
      <xdr:blipFill>
        <a:blip xmlns:r="http://schemas.openxmlformats.org/officeDocument/2006/relationships" r:embed="rId2"/>
        <a:stretch>
          <a:fillRect/>
        </a:stretch>
      </xdr:blipFill>
      <xdr:spPr>
        <a:xfrm>
          <a:off x="32640802" y="3576762"/>
          <a:ext cx="4072474" cy="1775888"/>
        </a:xfrm>
        <a:prstGeom prst="rect">
          <a:avLst/>
        </a:prstGeom>
      </xdr:spPr>
    </xdr:pic>
    <xdr:clientData/>
  </xdr:twoCellAnchor>
  <xdr:twoCellAnchor editAs="oneCell">
    <xdr:from>
      <xdr:col>21</xdr:col>
      <xdr:colOff>1151582</xdr:colOff>
      <xdr:row>4</xdr:row>
      <xdr:rowOff>2875137</xdr:rowOff>
    </xdr:from>
    <xdr:to>
      <xdr:col>21</xdr:col>
      <xdr:colOff>5170669</xdr:colOff>
      <xdr:row>4</xdr:row>
      <xdr:rowOff>4003836</xdr:rowOff>
    </xdr:to>
    <xdr:pic>
      <xdr:nvPicPr>
        <xdr:cNvPr id="3" name="Imagen 2">
          <a:extLst>
            <a:ext uri="{FF2B5EF4-FFF2-40B4-BE49-F238E27FC236}">
              <a16:creationId xmlns:a16="http://schemas.microsoft.com/office/drawing/2014/main" id="{4FC34E0B-331A-FECB-0CCC-B002009F5699}"/>
            </a:ext>
          </a:extLst>
        </xdr:cNvPr>
        <xdr:cNvPicPr>
          <a:picLocks noChangeAspect="1"/>
        </xdr:cNvPicPr>
      </xdr:nvPicPr>
      <xdr:blipFill>
        <a:blip xmlns:r="http://schemas.openxmlformats.org/officeDocument/2006/relationships" r:embed="rId3"/>
        <a:stretch>
          <a:fillRect/>
        </a:stretch>
      </xdr:blipFill>
      <xdr:spPr>
        <a:xfrm>
          <a:off x="32701814" y="5849416"/>
          <a:ext cx="4019087" cy="1128699"/>
        </a:xfrm>
        <a:prstGeom prst="rect">
          <a:avLst/>
        </a:prstGeom>
      </xdr:spPr>
    </xdr:pic>
    <xdr:clientData/>
  </xdr:twoCellAnchor>
  <xdr:twoCellAnchor editAs="oneCell">
    <xdr:from>
      <xdr:col>21</xdr:col>
      <xdr:colOff>68637</xdr:colOff>
      <xdr:row>7</xdr:row>
      <xdr:rowOff>282176</xdr:rowOff>
    </xdr:from>
    <xdr:to>
      <xdr:col>21</xdr:col>
      <xdr:colOff>4522429</xdr:colOff>
      <xdr:row>7</xdr:row>
      <xdr:rowOff>1061374</xdr:rowOff>
    </xdr:to>
    <xdr:pic>
      <xdr:nvPicPr>
        <xdr:cNvPr id="4" name="Imagen 3">
          <a:extLst>
            <a:ext uri="{FF2B5EF4-FFF2-40B4-BE49-F238E27FC236}">
              <a16:creationId xmlns:a16="http://schemas.microsoft.com/office/drawing/2014/main" id="{9E0725E0-AD8A-0246-C154-481A84966845}"/>
            </a:ext>
          </a:extLst>
        </xdr:cNvPr>
        <xdr:cNvPicPr>
          <a:picLocks noChangeAspect="1"/>
        </xdr:cNvPicPr>
      </xdr:nvPicPr>
      <xdr:blipFill>
        <a:blip xmlns:r="http://schemas.openxmlformats.org/officeDocument/2006/relationships" r:embed="rId4"/>
        <a:stretch>
          <a:fillRect/>
        </a:stretch>
      </xdr:blipFill>
      <xdr:spPr>
        <a:xfrm>
          <a:off x="31618869" y="11225996"/>
          <a:ext cx="4453792" cy="779198"/>
        </a:xfrm>
        <a:prstGeom prst="rect">
          <a:avLst/>
        </a:prstGeom>
      </xdr:spPr>
    </xdr:pic>
    <xdr:clientData/>
  </xdr:twoCellAnchor>
  <xdr:twoCellAnchor editAs="oneCell">
    <xdr:from>
      <xdr:col>21</xdr:col>
      <xdr:colOff>1143954</xdr:colOff>
      <xdr:row>7</xdr:row>
      <xdr:rowOff>1609161</xdr:rowOff>
    </xdr:from>
    <xdr:to>
      <xdr:col>21</xdr:col>
      <xdr:colOff>3760022</xdr:colOff>
      <xdr:row>7</xdr:row>
      <xdr:rowOff>4206105</xdr:rowOff>
    </xdr:to>
    <xdr:pic>
      <xdr:nvPicPr>
        <xdr:cNvPr id="5" name="Imagen 4">
          <a:extLst>
            <a:ext uri="{FF2B5EF4-FFF2-40B4-BE49-F238E27FC236}">
              <a16:creationId xmlns:a16="http://schemas.microsoft.com/office/drawing/2014/main" id="{550CD096-10BF-6260-C983-8D638B1BC347}"/>
            </a:ext>
          </a:extLst>
        </xdr:cNvPr>
        <xdr:cNvPicPr>
          <a:picLocks noChangeAspect="1"/>
        </xdr:cNvPicPr>
      </xdr:nvPicPr>
      <xdr:blipFill>
        <a:blip xmlns:r="http://schemas.openxmlformats.org/officeDocument/2006/relationships" r:embed="rId5"/>
        <a:stretch>
          <a:fillRect/>
        </a:stretch>
      </xdr:blipFill>
      <xdr:spPr>
        <a:xfrm>
          <a:off x="32694186" y="12552981"/>
          <a:ext cx="2616068" cy="259694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95250</xdr:colOff>
      <xdr:row>1</xdr:row>
      <xdr:rowOff>142875</xdr:rowOff>
    </xdr:from>
    <xdr:to>
      <xdr:col>15</xdr:col>
      <xdr:colOff>438150</xdr:colOff>
      <xdr:row>22</xdr:row>
      <xdr:rowOff>97858</xdr:rowOff>
    </xdr:to>
    <xdr:pic>
      <xdr:nvPicPr>
        <xdr:cNvPr id="2" name="Imagen 1">
          <a:extLst>
            <a:ext uri="{FF2B5EF4-FFF2-40B4-BE49-F238E27FC236}">
              <a16:creationId xmlns:a16="http://schemas.microsoft.com/office/drawing/2014/main" id="{2098DA41-1BDF-4545-9DFD-A7937E2A21C7}"/>
            </a:ext>
          </a:extLst>
        </xdr:cNvPr>
        <xdr:cNvPicPr>
          <a:picLocks noChangeAspect="1"/>
        </xdr:cNvPicPr>
      </xdr:nvPicPr>
      <xdr:blipFill>
        <a:blip xmlns:r="http://schemas.openxmlformats.org/officeDocument/2006/relationships" r:embed="rId1"/>
        <a:stretch>
          <a:fillRect/>
        </a:stretch>
      </xdr:blipFill>
      <xdr:spPr>
        <a:xfrm>
          <a:off x="7715250" y="371475"/>
          <a:ext cx="4152900" cy="3755458"/>
        </a:xfrm>
        <a:prstGeom prst="rect">
          <a:avLst/>
        </a:prstGeom>
      </xdr:spPr>
    </xdr:pic>
    <xdr:clientData/>
  </xdr:twoCellAnchor>
  <xdr:twoCellAnchor editAs="oneCell">
    <xdr:from>
      <xdr:col>8</xdr:col>
      <xdr:colOff>695325</xdr:colOff>
      <xdr:row>2</xdr:row>
      <xdr:rowOff>171450</xdr:rowOff>
    </xdr:from>
    <xdr:to>
      <xdr:col>10</xdr:col>
      <xdr:colOff>207735</xdr:colOff>
      <xdr:row>19</xdr:row>
      <xdr:rowOff>161429</xdr:rowOff>
    </xdr:to>
    <xdr:pic>
      <xdr:nvPicPr>
        <xdr:cNvPr id="3" name="Imagen 2">
          <a:extLst>
            <a:ext uri="{FF2B5EF4-FFF2-40B4-BE49-F238E27FC236}">
              <a16:creationId xmlns:a16="http://schemas.microsoft.com/office/drawing/2014/main" id="{4E85A101-4735-4E01-8F20-25CE06CB5A41}"/>
            </a:ext>
          </a:extLst>
        </xdr:cNvPr>
        <xdr:cNvPicPr>
          <a:picLocks noChangeAspect="1"/>
        </xdr:cNvPicPr>
      </xdr:nvPicPr>
      <xdr:blipFill>
        <a:blip xmlns:r="http://schemas.openxmlformats.org/officeDocument/2006/relationships" r:embed="rId2"/>
        <a:stretch>
          <a:fillRect/>
        </a:stretch>
      </xdr:blipFill>
      <xdr:spPr>
        <a:xfrm>
          <a:off x="6791325" y="581025"/>
          <a:ext cx="1036410" cy="306655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95250</xdr:colOff>
      <xdr:row>1</xdr:row>
      <xdr:rowOff>142875</xdr:rowOff>
    </xdr:from>
    <xdr:to>
      <xdr:col>15</xdr:col>
      <xdr:colOff>438150</xdr:colOff>
      <xdr:row>22</xdr:row>
      <xdr:rowOff>97858</xdr:rowOff>
    </xdr:to>
    <xdr:pic>
      <xdr:nvPicPr>
        <xdr:cNvPr id="2" name="Imagen 1">
          <a:extLst>
            <a:ext uri="{FF2B5EF4-FFF2-40B4-BE49-F238E27FC236}">
              <a16:creationId xmlns:a16="http://schemas.microsoft.com/office/drawing/2014/main" id="{678BC865-6B64-4C58-A73C-044A381E8B7D}"/>
            </a:ext>
          </a:extLst>
        </xdr:cNvPr>
        <xdr:cNvPicPr>
          <a:picLocks noChangeAspect="1"/>
        </xdr:cNvPicPr>
      </xdr:nvPicPr>
      <xdr:blipFill>
        <a:blip xmlns:r="http://schemas.openxmlformats.org/officeDocument/2006/relationships" r:embed="rId1"/>
        <a:stretch>
          <a:fillRect/>
        </a:stretch>
      </xdr:blipFill>
      <xdr:spPr>
        <a:xfrm>
          <a:off x="7715250" y="371475"/>
          <a:ext cx="4152900" cy="3755458"/>
        </a:xfrm>
        <a:prstGeom prst="rect">
          <a:avLst/>
        </a:prstGeom>
      </xdr:spPr>
    </xdr:pic>
    <xdr:clientData/>
  </xdr:twoCellAnchor>
  <xdr:twoCellAnchor editAs="oneCell">
    <xdr:from>
      <xdr:col>8</xdr:col>
      <xdr:colOff>695325</xdr:colOff>
      <xdr:row>2</xdr:row>
      <xdr:rowOff>171450</xdr:rowOff>
    </xdr:from>
    <xdr:to>
      <xdr:col>10</xdr:col>
      <xdr:colOff>207735</xdr:colOff>
      <xdr:row>19</xdr:row>
      <xdr:rowOff>161429</xdr:rowOff>
    </xdr:to>
    <xdr:pic>
      <xdr:nvPicPr>
        <xdr:cNvPr id="3" name="Imagen 2">
          <a:extLst>
            <a:ext uri="{FF2B5EF4-FFF2-40B4-BE49-F238E27FC236}">
              <a16:creationId xmlns:a16="http://schemas.microsoft.com/office/drawing/2014/main" id="{2F56C98C-2C9F-4BC6-8385-10D6E99B6DDC}"/>
            </a:ext>
          </a:extLst>
        </xdr:cNvPr>
        <xdr:cNvPicPr>
          <a:picLocks noChangeAspect="1"/>
        </xdr:cNvPicPr>
      </xdr:nvPicPr>
      <xdr:blipFill>
        <a:blip xmlns:r="http://schemas.openxmlformats.org/officeDocument/2006/relationships" r:embed="rId2"/>
        <a:stretch>
          <a:fillRect/>
        </a:stretch>
      </xdr:blipFill>
      <xdr:spPr>
        <a:xfrm>
          <a:off x="6791325" y="581025"/>
          <a:ext cx="1036410" cy="306655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Users/carli/Documents/IDRD%202021/RIESGOS%20DE%20CORRUPCI&#211;N/MR%20Instrumentos%20financiacion%20V1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estros"/>
      <sheetName val="Inicio"/>
      <sheetName val="Puntos de riesgo"/>
      <sheetName val="FT-RG 01"/>
      <sheetName val="FT-RG 02"/>
      <sheetName val="FT-RG 03"/>
      <sheetName val="FT-RG 04"/>
      <sheetName val="FT-RG 05"/>
      <sheetName val="FT-RG 06"/>
      <sheetName val="FT-RG 07"/>
      <sheetName val="FT-RG 08"/>
      <sheetName val="Mapa Riesgos Gestión"/>
      <sheetName val="FT-RC 01"/>
      <sheetName val="FT-RC 02"/>
      <sheetName val="FT-RC 03"/>
      <sheetName val="FT-RC 04"/>
      <sheetName val="FT-RC 05"/>
      <sheetName val="FT-RC 06"/>
      <sheetName val="Mapa Riesgos Corrupción"/>
      <sheetName val="FT-RSI 01"/>
      <sheetName val="FT-RSI 02"/>
      <sheetName val="FT-RSI 03"/>
      <sheetName val="FT-RSI 04"/>
      <sheetName val="FT-RSI 05"/>
      <sheetName val="FT-RSI 06"/>
      <sheetName val="Mapa Riesgos Seguridad Info"/>
      <sheetName val="Oportunidades"/>
      <sheetName val="Apetito Riesgo"/>
    </sheetNames>
    <sheetDataSet>
      <sheetData sheetId="0">
        <row r="1">
          <cell r="B1" t="str">
            <v>SI</v>
          </cell>
        </row>
        <row r="2">
          <cell r="B2" t="str">
            <v>NO</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Y10"/>
  <sheetViews>
    <sheetView showGridLines="0" tabSelected="1" topLeftCell="R6" zoomScale="109" zoomScaleNormal="100" workbookViewId="0">
      <selection activeCell="V6" sqref="V6"/>
    </sheetView>
  </sheetViews>
  <sheetFormatPr baseColWidth="10" defaultColWidth="11.44140625" defaultRowHeight="14.4" x14ac:dyDescent="0.3"/>
  <cols>
    <col min="1" max="1" width="25.88671875" style="52" customWidth="1"/>
    <col min="2" max="2" width="29.88671875" style="52" customWidth="1"/>
    <col min="3" max="3" width="12.5546875" style="52" customWidth="1"/>
    <col min="4" max="4" width="20.44140625" style="52" customWidth="1"/>
    <col min="5" max="5" width="14.109375" style="52" customWidth="1"/>
    <col min="6" max="6" width="29.109375" style="52" customWidth="1"/>
    <col min="7" max="7" width="27" style="52" customWidth="1"/>
    <col min="8" max="8" width="27.5546875" style="52" customWidth="1"/>
    <col min="9" max="9" width="16.109375" style="52" customWidth="1"/>
    <col min="10" max="10" width="16.88671875" style="52" customWidth="1"/>
    <col min="11" max="11" width="16.88671875" style="52" hidden="1" customWidth="1"/>
    <col min="12" max="12" width="11.44140625" style="52" customWidth="1"/>
    <col min="13" max="13" width="15.6640625" style="52" customWidth="1"/>
    <col min="14" max="14" width="17" style="52" customWidth="1"/>
    <col min="15" max="15" width="15.88671875" style="52" customWidth="1"/>
    <col min="16" max="16" width="16.33203125" style="52" customWidth="1"/>
    <col min="17" max="17" width="32" style="52" customWidth="1"/>
    <col min="18" max="18" width="25.88671875" style="52" customWidth="1"/>
    <col min="19" max="19" width="30.21875" style="52" customWidth="1"/>
    <col min="20" max="20" width="20.33203125" style="52" customWidth="1"/>
    <col min="21" max="21" width="17.44140625" style="52" customWidth="1"/>
    <col min="22" max="22" width="88.77734375" style="52" customWidth="1"/>
    <col min="23" max="28" width="9.5546875" style="52" customWidth="1"/>
    <col min="29" max="29" width="16.5546875" style="52" customWidth="1"/>
    <col min="30" max="30" width="8.109375" style="52" customWidth="1"/>
    <col min="31" max="31" width="20" style="52" customWidth="1"/>
    <col min="32" max="32" width="27.44140625" style="52" customWidth="1"/>
    <col min="33" max="33" width="13.6640625" style="52" customWidth="1"/>
    <col min="34" max="34" width="15.109375" style="52" customWidth="1"/>
    <col min="35" max="35" width="25.6640625" style="52" customWidth="1"/>
    <col min="36" max="37" width="15.44140625" style="52" customWidth="1"/>
    <col min="38" max="38" width="13.6640625" style="52" customWidth="1"/>
    <col min="39" max="39" width="12.44140625" style="52" customWidth="1"/>
    <col min="40" max="42" width="13.5546875" style="52" customWidth="1"/>
    <col min="43" max="43" width="14.88671875" style="52" customWidth="1"/>
    <col min="44" max="44" width="29.6640625" style="52" customWidth="1"/>
    <col min="45" max="45" width="29.88671875" style="52" customWidth="1"/>
    <col min="46" max="46" width="31.6640625" style="53" customWidth="1"/>
    <col min="47" max="47" width="47.5546875" style="52" customWidth="1"/>
    <col min="48" max="48" width="45.88671875" style="52" customWidth="1"/>
    <col min="49" max="49" width="49.33203125" style="52" customWidth="1"/>
    <col min="50" max="50" width="32" style="52" customWidth="1"/>
    <col min="51" max="51" width="13.109375" style="52" customWidth="1"/>
    <col min="52" max="16384" width="11.44140625" style="52"/>
  </cols>
  <sheetData>
    <row r="1" spans="1:51" ht="47.95" customHeight="1" x14ac:dyDescent="0.3"/>
    <row r="2" spans="1:51" ht="39.799999999999997" customHeight="1" x14ac:dyDescent="0.3">
      <c r="A2" s="90" t="s">
        <v>370</v>
      </c>
      <c r="B2" s="90"/>
      <c r="C2" s="90"/>
      <c r="D2" s="90"/>
    </row>
    <row r="3" spans="1:51" ht="20.3" customHeight="1" x14ac:dyDescent="0.3">
      <c r="A3" s="91"/>
      <c r="B3" s="91"/>
      <c r="C3" s="91"/>
      <c r="D3" s="91"/>
      <c r="E3" s="91"/>
      <c r="G3" s="54"/>
      <c r="U3" s="92" t="s">
        <v>371</v>
      </c>
      <c r="V3" s="93"/>
      <c r="AX3" s="83" t="s">
        <v>374</v>
      </c>
      <c r="AY3" s="83"/>
    </row>
    <row r="4" spans="1:51" ht="127.5" customHeight="1" x14ac:dyDescent="0.3">
      <c r="A4" s="55" t="s">
        <v>0</v>
      </c>
      <c r="B4" s="55" t="s">
        <v>2</v>
      </c>
      <c r="C4" s="55" t="s">
        <v>3</v>
      </c>
      <c r="D4" s="55" t="s">
        <v>4</v>
      </c>
      <c r="E4" s="55" t="s">
        <v>5</v>
      </c>
      <c r="F4" s="49" t="s">
        <v>327</v>
      </c>
      <c r="G4" s="49" t="s">
        <v>328</v>
      </c>
      <c r="H4" s="49" t="s">
        <v>329</v>
      </c>
      <c r="I4" s="55" t="s">
        <v>346</v>
      </c>
      <c r="J4" s="50" t="s">
        <v>308</v>
      </c>
      <c r="K4" s="56" t="s">
        <v>309</v>
      </c>
      <c r="L4" s="55" t="s">
        <v>8</v>
      </c>
      <c r="M4" s="55" t="s">
        <v>9</v>
      </c>
      <c r="N4" s="55" t="s">
        <v>347</v>
      </c>
      <c r="O4" s="55" t="s">
        <v>348</v>
      </c>
      <c r="P4" s="49" t="s">
        <v>321</v>
      </c>
      <c r="Q4" s="49" t="s">
        <v>322</v>
      </c>
      <c r="R4" s="49" t="s">
        <v>323</v>
      </c>
      <c r="S4" s="51" t="s">
        <v>324</v>
      </c>
      <c r="T4" s="51" t="s">
        <v>325</v>
      </c>
      <c r="U4" s="79" t="s">
        <v>372</v>
      </c>
      <c r="V4" s="79" t="s">
        <v>373</v>
      </c>
      <c r="W4" s="57" t="s">
        <v>349</v>
      </c>
      <c r="X4" s="57" t="s">
        <v>350</v>
      </c>
      <c r="Y4" s="57" t="s">
        <v>351</v>
      </c>
      <c r="Z4" s="57" t="s">
        <v>352</v>
      </c>
      <c r="AA4" s="57" t="s">
        <v>353</v>
      </c>
      <c r="AB4" s="57" t="s">
        <v>354</v>
      </c>
      <c r="AC4" s="57" t="s">
        <v>355</v>
      </c>
      <c r="AD4" s="57" t="s">
        <v>83</v>
      </c>
      <c r="AE4" s="55" t="s">
        <v>356</v>
      </c>
      <c r="AF4" s="55" t="s">
        <v>357</v>
      </c>
      <c r="AG4" s="55" t="s">
        <v>217</v>
      </c>
      <c r="AH4" s="55" t="s">
        <v>358</v>
      </c>
      <c r="AI4" s="55" t="s">
        <v>359</v>
      </c>
      <c r="AJ4" s="55" t="s">
        <v>360</v>
      </c>
      <c r="AK4" s="55" t="s">
        <v>361</v>
      </c>
      <c r="AL4" s="55" t="s">
        <v>10</v>
      </c>
      <c r="AM4" s="55" t="s">
        <v>11</v>
      </c>
      <c r="AN4" s="55" t="s">
        <v>362</v>
      </c>
      <c r="AO4" s="55" t="s">
        <v>363</v>
      </c>
      <c r="AP4" s="55" t="s">
        <v>12</v>
      </c>
      <c r="AQ4" s="55" t="s">
        <v>13</v>
      </c>
      <c r="AR4" s="49" t="s">
        <v>326</v>
      </c>
      <c r="AS4" s="55" t="s">
        <v>15</v>
      </c>
      <c r="AT4" s="55" t="s">
        <v>16</v>
      </c>
      <c r="AU4" s="55" t="s">
        <v>277</v>
      </c>
      <c r="AV4" s="55" t="s">
        <v>278</v>
      </c>
      <c r="AW4" s="58" t="s">
        <v>330</v>
      </c>
      <c r="AX4" s="76" t="s">
        <v>375</v>
      </c>
      <c r="AY4" s="78" t="s">
        <v>376</v>
      </c>
    </row>
    <row r="5" spans="1:51" ht="409.1" customHeight="1" x14ac:dyDescent="0.3">
      <c r="A5" s="87" t="s">
        <v>19</v>
      </c>
      <c r="B5" s="45" t="s">
        <v>272</v>
      </c>
      <c r="C5" s="45" t="s">
        <v>67</v>
      </c>
      <c r="D5" s="45" t="s">
        <v>273</v>
      </c>
      <c r="E5" s="45" t="s">
        <v>24</v>
      </c>
      <c r="F5" s="45" t="s">
        <v>377</v>
      </c>
      <c r="G5" s="45" t="s">
        <v>366</v>
      </c>
      <c r="H5" s="59" t="s">
        <v>279</v>
      </c>
      <c r="I5" s="46" t="s">
        <v>70</v>
      </c>
      <c r="J5" s="60" t="str">
        <f>IF(K5&lt;6,"Moderado (3)",IF(K5&lt;12,"Mayor (4)","Catastrófico (5)"))</f>
        <v>Moderado (3)</v>
      </c>
      <c r="K5" s="61">
        <f>COUNTIF('Criterios impacto 1'!H2:H20,"SI")</f>
        <v>5</v>
      </c>
      <c r="L5" s="62" t="str">
        <f>IFERROR(VLOOKUP(CONCATENATE(I5,J5),Parámetro!$A$56:$B$80,2,FALSE),"-")</f>
        <v>Moderado (6)</v>
      </c>
      <c r="M5" s="46" t="s">
        <v>72</v>
      </c>
      <c r="N5" s="63" t="s">
        <v>274</v>
      </c>
      <c r="O5" s="14" t="s">
        <v>280</v>
      </c>
      <c r="P5" s="45" t="s">
        <v>311</v>
      </c>
      <c r="Q5" s="45" t="s">
        <v>315</v>
      </c>
      <c r="R5" s="14" t="s">
        <v>316</v>
      </c>
      <c r="S5" s="14" t="s">
        <v>317</v>
      </c>
      <c r="T5" s="14" t="s">
        <v>378</v>
      </c>
      <c r="U5" s="77" t="s">
        <v>379</v>
      </c>
      <c r="V5" s="80" t="s">
        <v>395</v>
      </c>
      <c r="W5" s="46">
        <v>15</v>
      </c>
      <c r="X5" s="46">
        <v>15</v>
      </c>
      <c r="Y5" s="46">
        <v>15</v>
      </c>
      <c r="Z5" s="46">
        <v>15</v>
      </c>
      <c r="AA5" s="46">
        <v>15</v>
      </c>
      <c r="AB5" s="46">
        <v>15</v>
      </c>
      <c r="AC5" s="46">
        <v>10</v>
      </c>
      <c r="AD5" s="46">
        <f t="shared" ref="AD5:AD7" si="0">SUM(W5:AC5)</f>
        <v>100</v>
      </c>
      <c r="AE5" s="46" t="s">
        <v>44</v>
      </c>
      <c r="AF5" s="46" t="s">
        <v>44</v>
      </c>
      <c r="AG5" s="46" t="str">
        <f>IFERROR(VLOOKUP(CONCATENATE(AE5,AF5),Parámetro!$A$2:$B$10,2,FALSE),"-")</f>
        <v>Fuerte</v>
      </c>
      <c r="AH5" s="46">
        <v>100</v>
      </c>
      <c r="AI5" s="46" t="s">
        <v>44</v>
      </c>
      <c r="AJ5" s="46" t="s">
        <v>46</v>
      </c>
      <c r="AK5" s="46" t="s">
        <v>45</v>
      </c>
      <c r="AL5" s="46">
        <v>2</v>
      </c>
      <c r="AM5" s="46">
        <v>0</v>
      </c>
      <c r="AN5" s="64" t="s">
        <v>80</v>
      </c>
      <c r="AO5" s="64" t="s">
        <v>62</v>
      </c>
      <c r="AP5" s="65" t="str">
        <f>IFERROR(VLOOKUP(CONCATENATE(AN5,AO5),Parámetro!$A$56:$B$80,2,FALSE),"-")</f>
        <v>Moderado (3)</v>
      </c>
      <c r="AQ5" s="46" t="s">
        <v>34</v>
      </c>
      <c r="AR5" s="45" t="s">
        <v>318</v>
      </c>
      <c r="AS5" s="14" t="s">
        <v>276</v>
      </c>
      <c r="AT5" s="14">
        <v>2025</v>
      </c>
      <c r="AU5" s="45" t="s">
        <v>282</v>
      </c>
      <c r="AV5" s="84" t="s">
        <v>285</v>
      </c>
      <c r="AW5" s="45" t="s">
        <v>319</v>
      </c>
      <c r="AX5" s="81" t="s">
        <v>385</v>
      </c>
      <c r="AY5" s="77" t="s">
        <v>380</v>
      </c>
    </row>
    <row r="6" spans="1:51" ht="126.85" customHeight="1" x14ac:dyDescent="0.3">
      <c r="A6" s="88"/>
      <c r="B6" s="45" t="s">
        <v>272</v>
      </c>
      <c r="C6" s="45" t="s">
        <v>67</v>
      </c>
      <c r="D6" s="45" t="s">
        <v>273</v>
      </c>
      <c r="E6" s="45" t="s">
        <v>24</v>
      </c>
      <c r="F6" s="14" t="s">
        <v>386</v>
      </c>
      <c r="G6" s="45" t="s">
        <v>367</v>
      </c>
      <c r="H6" s="11" t="s">
        <v>172</v>
      </c>
      <c r="I6" s="46" t="s">
        <v>70</v>
      </c>
      <c r="J6" s="60" t="str">
        <f>IF(K6&lt;6,"Moderado (3)",IF(K6&lt;12,"Mayor (4)","Catastrófico (5)"))</f>
        <v>Moderado (3)</v>
      </c>
      <c r="K6" s="61">
        <f>COUNTIF('Criterios impacto 2'!H2:H20,"SI")</f>
        <v>3</v>
      </c>
      <c r="L6" s="62" t="str">
        <f>IFERROR(VLOOKUP(CONCATENATE(I6,J6),Parámetro!$A$56:$B$80,2,FALSE),"-")</f>
        <v>Moderado (6)</v>
      </c>
      <c r="M6" s="46" t="s">
        <v>72</v>
      </c>
      <c r="N6" s="66" t="s">
        <v>274</v>
      </c>
      <c r="O6" s="14" t="s">
        <v>275</v>
      </c>
      <c r="P6" s="14" t="s">
        <v>281</v>
      </c>
      <c r="Q6" s="45" t="s">
        <v>387</v>
      </c>
      <c r="R6" s="14" t="s">
        <v>312</v>
      </c>
      <c r="S6" s="45" t="s">
        <v>283</v>
      </c>
      <c r="T6" s="14" t="s">
        <v>313</v>
      </c>
      <c r="U6" s="77" t="s">
        <v>381</v>
      </c>
      <c r="V6" s="82" t="s">
        <v>388</v>
      </c>
      <c r="W6" s="46">
        <v>15</v>
      </c>
      <c r="X6" s="46">
        <v>15</v>
      </c>
      <c r="Y6" s="46">
        <v>15</v>
      </c>
      <c r="Z6" s="46">
        <v>15</v>
      </c>
      <c r="AA6" s="46">
        <v>15</v>
      </c>
      <c r="AB6" s="46">
        <v>15</v>
      </c>
      <c r="AC6" s="46">
        <v>10</v>
      </c>
      <c r="AD6" s="46">
        <f t="shared" si="0"/>
        <v>100</v>
      </c>
      <c r="AE6" s="46" t="s">
        <v>44</v>
      </c>
      <c r="AF6" s="46" t="s">
        <v>44</v>
      </c>
      <c r="AG6" s="46" t="str">
        <f>IFERROR(VLOOKUP(CONCATENATE(AE6,AF6),Parámetro!$A$2:$B$10,2,FALSE),"-")</f>
        <v>Fuerte</v>
      </c>
      <c r="AH6" s="46">
        <v>100</v>
      </c>
      <c r="AI6" s="46" t="s">
        <v>44</v>
      </c>
      <c r="AJ6" s="46" t="s">
        <v>46</v>
      </c>
      <c r="AK6" s="46" t="s">
        <v>45</v>
      </c>
      <c r="AL6" s="46">
        <v>2</v>
      </c>
      <c r="AM6" s="46">
        <v>0</v>
      </c>
      <c r="AN6" s="46" t="s">
        <v>80</v>
      </c>
      <c r="AO6" s="46" t="s">
        <v>62</v>
      </c>
      <c r="AP6" s="67" t="str">
        <f>IFERROR(VLOOKUP(CONCATENATE(AN6,AO6),Parámetro!$A$56:$B$80,2,FALSE),"-")</f>
        <v>Moderado (3)</v>
      </c>
      <c r="AQ6" s="46" t="s">
        <v>34</v>
      </c>
      <c r="AR6" s="45" t="s">
        <v>320</v>
      </c>
      <c r="AS6" s="14" t="s">
        <v>284</v>
      </c>
      <c r="AT6" s="14">
        <v>2025</v>
      </c>
      <c r="AU6" s="14" t="s">
        <v>364</v>
      </c>
      <c r="AV6" s="85"/>
      <c r="AW6" s="45" t="s">
        <v>314</v>
      </c>
      <c r="AX6" s="81" t="s">
        <v>389</v>
      </c>
      <c r="AY6" s="77" t="s">
        <v>380</v>
      </c>
    </row>
    <row r="7" spans="1:51" ht="92.3" customHeight="1" x14ac:dyDescent="0.3">
      <c r="A7" s="88"/>
      <c r="B7" s="45" t="s">
        <v>272</v>
      </c>
      <c r="C7" s="45" t="s">
        <v>67</v>
      </c>
      <c r="D7" s="45" t="s">
        <v>273</v>
      </c>
      <c r="E7" s="45" t="s">
        <v>24</v>
      </c>
      <c r="F7" s="14" t="s">
        <v>390</v>
      </c>
      <c r="G7" s="45" t="s">
        <v>368</v>
      </c>
      <c r="H7" s="11" t="s">
        <v>331</v>
      </c>
      <c r="I7" s="46" t="s">
        <v>80</v>
      </c>
      <c r="J7" s="60" t="s">
        <v>107</v>
      </c>
      <c r="K7" s="61"/>
      <c r="L7" s="68" t="s">
        <v>119</v>
      </c>
      <c r="M7" s="46" t="s">
        <v>72</v>
      </c>
      <c r="N7" s="66" t="s">
        <v>274</v>
      </c>
      <c r="O7" s="14" t="s">
        <v>332</v>
      </c>
      <c r="P7" s="14" t="s">
        <v>333</v>
      </c>
      <c r="Q7" s="45" t="s">
        <v>391</v>
      </c>
      <c r="R7" s="14" t="s">
        <v>334</v>
      </c>
      <c r="S7" s="45" t="s">
        <v>335</v>
      </c>
      <c r="T7" s="14" t="s">
        <v>336</v>
      </c>
      <c r="U7" s="77" t="s">
        <v>383</v>
      </c>
      <c r="V7" s="81" t="s">
        <v>382</v>
      </c>
      <c r="W7" s="46">
        <v>15</v>
      </c>
      <c r="X7" s="46">
        <v>15</v>
      </c>
      <c r="Y7" s="46">
        <v>15</v>
      </c>
      <c r="Z7" s="46">
        <v>15</v>
      </c>
      <c r="AA7" s="46">
        <v>15</v>
      </c>
      <c r="AB7" s="46">
        <v>15</v>
      </c>
      <c r="AC7" s="46">
        <v>10</v>
      </c>
      <c r="AD7" s="46">
        <f t="shared" si="0"/>
        <v>100</v>
      </c>
      <c r="AE7" s="46" t="s">
        <v>44</v>
      </c>
      <c r="AF7" s="46" t="s">
        <v>44</v>
      </c>
      <c r="AG7" s="46" t="str">
        <f>IFERROR(VLOOKUP(CONCATENATE(AE7,AF7),Parámetro!$A$2:$B$10,2,FALSE),"-")</f>
        <v>Fuerte</v>
      </c>
      <c r="AH7" s="46">
        <v>100</v>
      </c>
      <c r="AI7" s="46" t="s">
        <v>44</v>
      </c>
      <c r="AJ7" s="46" t="s">
        <v>46</v>
      </c>
      <c r="AK7" s="46" t="s">
        <v>45</v>
      </c>
      <c r="AL7" s="46">
        <v>2</v>
      </c>
      <c r="AM7" s="46">
        <v>0</v>
      </c>
      <c r="AN7" s="46" t="s">
        <v>80</v>
      </c>
      <c r="AO7" s="46" t="s">
        <v>107</v>
      </c>
      <c r="AP7" s="67" t="str">
        <f>IFERROR(VLOOKUP(CONCATENATE(AN7,AO7),Parámetro!$A$56:$B$80,2,FALSE),"-")</f>
        <v>Alto (5)</v>
      </c>
      <c r="AQ7" s="46" t="s">
        <v>34</v>
      </c>
      <c r="AR7" s="45" t="s">
        <v>338</v>
      </c>
      <c r="AS7" s="14" t="s">
        <v>337</v>
      </c>
      <c r="AT7" s="14">
        <v>2025</v>
      </c>
      <c r="AU7" s="14" t="s">
        <v>365</v>
      </c>
      <c r="AV7" s="85"/>
      <c r="AW7" s="45" t="s">
        <v>339</v>
      </c>
      <c r="AX7" s="81" t="s">
        <v>383</v>
      </c>
      <c r="AY7" s="77" t="s">
        <v>383</v>
      </c>
    </row>
    <row r="8" spans="1:51" ht="354.15" customHeight="1" x14ac:dyDescent="0.3">
      <c r="A8" s="89"/>
      <c r="B8" s="45" t="s">
        <v>272</v>
      </c>
      <c r="C8" s="45" t="s">
        <v>67</v>
      </c>
      <c r="D8" s="14" t="s">
        <v>273</v>
      </c>
      <c r="E8" s="14" t="s">
        <v>24</v>
      </c>
      <c r="F8" s="14" t="s">
        <v>340</v>
      </c>
      <c r="G8" s="45" t="s">
        <v>392</v>
      </c>
      <c r="H8" s="11" t="s">
        <v>331</v>
      </c>
      <c r="I8" s="46" t="s">
        <v>70</v>
      </c>
      <c r="J8" s="60" t="s">
        <v>107</v>
      </c>
      <c r="K8" s="61"/>
      <c r="L8" s="62" t="s">
        <v>127</v>
      </c>
      <c r="M8" s="46" t="s">
        <v>72</v>
      </c>
      <c r="N8" s="66" t="s">
        <v>274</v>
      </c>
      <c r="O8" s="14" t="s">
        <v>332</v>
      </c>
      <c r="P8" s="14" t="s">
        <v>341</v>
      </c>
      <c r="Q8" s="45" t="s">
        <v>342</v>
      </c>
      <c r="R8" s="14" t="s">
        <v>343</v>
      </c>
      <c r="S8" s="45" t="s">
        <v>335</v>
      </c>
      <c r="T8" s="14" t="s">
        <v>336</v>
      </c>
      <c r="U8" s="77" t="s">
        <v>384</v>
      </c>
      <c r="V8" s="80" t="s">
        <v>393</v>
      </c>
      <c r="W8" s="46">
        <v>15</v>
      </c>
      <c r="X8" s="46">
        <v>15</v>
      </c>
      <c r="Y8" s="46">
        <v>15</v>
      </c>
      <c r="Z8" s="46">
        <v>15</v>
      </c>
      <c r="AA8" s="46">
        <v>15</v>
      </c>
      <c r="AB8" s="46">
        <v>15</v>
      </c>
      <c r="AC8" s="46">
        <v>10</v>
      </c>
      <c r="AD8" s="46">
        <f t="shared" ref="AD8" si="1">SUM(W8:AC8)</f>
        <v>100</v>
      </c>
      <c r="AE8" s="46" t="s">
        <v>44</v>
      </c>
      <c r="AF8" s="46" t="s">
        <v>44</v>
      </c>
      <c r="AG8" s="46" t="str">
        <f>IFERROR(VLOOKUP(CONCATENATE(AE8,AF8),Parámetro!$A$2:$B$10,2,FALSE),"-")</f>
        <v>Fuerte</v>
      </c>
      <c r="AH8" s="46">
        <v>100</v>
      </c>
      <c r="AI8" s="46" t="s">
        <v>44</v>
      </c>
      <c r="AJ8" s="46" t="s">
        <v>46</v>
      </c>
      <c r="AK8" s="46" t="s">
        <v>45</v>
      </c>
      <c r="AL8" s="46">
        <v>2</v>
      </c>
      <c r="AM8" s="46">
        <v>0</v>
      </c>
      <c r="AN8" s="46" t="s">
        <v>80</v>
      </c>
      <c r="AO8" s="46" t="s">
        <v>107</v>
      </c>
      <c r="AP8" s="67" t="str">
        <f>IFERROR(VLOOKUP(CONCATENATE(AN8,AO8),Parámetro!$A$56:$B$80,2,FALSE),"-")</f>
        <v>Alto (5)</v>
      </c>
      <c r="AQ8" s="46" t="s">
        <v>34</v>
      </c>
      <c r="AR8" s="45" t="s">
        <v>344</v>
      </c>
      <c r="AS8" s="14" t="s">
        <v>337</v>
      </c>
      <c r="AT8" s="14">
        <v>2025</v>
      </c>
      <c r="AU8" s="14" t="s">
        <v>345</v>
      </c>
      <c r="AV8" s="86"/>
      <c r="AW8" s="45" t="s">
        <v>369</v>
      </c>
      <c r="AX8" s="81" t="s">
        <v>394</v>
      </c>
      <c r="AY8" s="77" t="s">
        <v>380</v>
      </c>
    </row>
    <row r="9" spans="1:51" ht="126.85" customHeight="1" x14ac:dyDescent="0.3">
      <c r="B9" s="69"/>
      <c r="C9" s="69"/>
      <c r="G9" s="69"/>
      <c r="H9" s="70"/>
      <c r="I9" s="71"/>
      <c r="J9" s="72"/>
      <c r="K9" s="73"/>
      <c r="L9" s="71"/>
      <c r="M9" s="71"/>
      <c r="N9" s="74"/>
      <c r="Q9" s="69"/>
      <c r="S9" s="69"/>
      <c r="W9" s="71"/>
      <c r="X9" s="71"/>
      <c r="Y9" s="71"/>
      <c r="Z9" s="71"/>
      <c r="AA9" s="71"/>
      <c r="AB9" s="71"/>
      <c r="AC9" s="71"/>
      <c r="AD9" s="71"/>
      <c r="AE9" s="71"/>
      <c r="AF9" s="71"/>
      <c r="AG9" s="71"/>
      <c r="AH9" s="71"/>
      <c r="AI9" s="71"/>
      <c r="AJ9" s="71"/>
      <c r="AK9" s="71"/>
      <c r="AL9" s="71"/>
      <c r="AM9" s="71"/>
      <c r="AN9" s="71"/>
      <c r="AO9" s="71"/>
      <c r="AP9" s="75"/>
      <c r="AQ9" s="71"/>
      <c r="AR9" s="69"/>
      <c r="AW9" s="69"/>
    </row>
    <row r="10" spans="1:51" ht="54" customHeight="1" x14ac:dyDescent="0.3"/>
  </sheetData>
  <mergeCells count="6">
    <mergeCell ref="AX3:AY3"/>
    <mergeCell ref="AV5:AV8"/>
    <mergeCell ref="A5:A8"/>
    <mergeCell ref="A2:D2"/>
    <mergeCell ref="A3:E3"/>
    <mergeCell ref="U3:V3"/>
  </mergeCells>
  <conditionalFormatting sqref="K5:K9">
    <cfRule type="containsText" dxfId="24" priority="1" operator="containsText" text="❌">
      <formula>NOT(ISERROR(SEARCH(("❌"),(K5))))</formula>
    </cfRule>
  </conditionalFormatting>
  <conditionalFormatting sqref="L3 AP3 L5:L1048576 AP5:AP1048576">
    <cfRule type="containsText" dxfId="23" priority="16" operator="containsText" text="bajo">
      <formula>NOT(ISERROR(SEARCH("bajo",L3)))</formula>
    </cfRule>
    <cfRule type="containsText" dxfId="22" priority="17" operator="containsText" text="moderado">
      <formula>NOT(ISERROR(SEARCH("moderado",L3)))</formula>
    </cfRule>
    <cfRule type="containsText" dxfId="21" priority="18" operator="containsText" text="alto">
      <formula>NOT(ISERROR(SEARCH("alto",L3)))</formula>
    </cfRule>
    <cfRule type="containsText" dxfId="20" priority="19" operator="containsText" text="extremo">
      <formula>NOT(ISERROR(SEARCH("extremo",L3)))</formula>
    </cfRule>
  </conditionalFormatting>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10">
        <x14:dataValidation type="list" allowBlank="1" showInputMessage="1" showErrorMessage="1" xr:uid="{00000000-0002-0000-0300-000000000000}">
          <x14:formula1>
            <xm:f>Parámetro!$A$93:$A$96</xm:f>
          </x14:formula1>
          <xm:sqref>AQ3 AQ5:AQ1048576</xm:sqref>
        </x14:dataValidation>
        <x14:dataValidation type="list" allowBlank="1" showInputMessage="1" showErrorMessage="1" xr:uid="{00000000-0002-0000-0300-000001000000}">
          <x14:formula1>
            <xm:f>Parámetro!$A$47:$A$51</xm:f>
          </x14:formula1>
          <xm:sqref>AO3 J3:K3 AO5:AO1048576 J10:K1048576</xm:sqref>
        </x14:dataValidation>
        <x14:dataValidation type="list" allowBlank="1" showInputMessage="1" showErrorMessage="1" xr:uid="{00000000-0002-0000-0300-000002000000}">
          <x14:formula1>
            <xm:f>Parámetro!$A$40:$A$44</xm:f>
          </x14:formula1>
          <xm:sqref>AN3 I3 AN5:AN1048576 I5:I1048576</xm:sqref>
        </x14:dataValidation>
        <x14:dataValidation type="list" allowBlank="1" showInputMessage="1" showErrorMessage="1" xr:uid="{00000000-0002-0000-0300-000003000000}">
          <x14:formula1>
            <xm:f>Parámetro!$G$2:$G$4</xm:f>
          </x14:formula1>
          <xm:sqref>AC3 AC5:AC1048576</xm:sqref>
        </x14:dataValidation>
        <x14:dataValidation type="list" allowBlank="1" showInputMessage="1" showErrorMessage="1" xr:uid="{00000000-0002-0000-0300-000004000000}">
          <x14:formula1>
            <xm:f>Parámetro!$F$2:$F$4</xm:f>
          </x14:formula1>
          <xm:sqref>Z3 Z5:Z1048576</xm:sqref>
        </x14:dataValidation>
        <x14:dataValidation type="list" allowBlank="1" showInputMessage="1" showErrorMessage="1" xr:uid="{00000000-0002-0000-0300-000005000000}">
          <x14:formula1>
            <xm:f>Parámetro!$E$2:$E$3</xm:f>
          </x14:formula1>
          <xm:sqref>W3:Y3 AA3:AB3 AA5:AB1048576 W5:Y1048576</xm:sqref>
        </x14:dataValidation>
        <x14:dataValidation type="list" allowBlank="1" showInputMessage="1" showErrorMessage="1" xr:uid="{00000000-0002-0000-0300-000006000000}">
          <x14:formula1>
            <xm:f>Parámetro!$B$84:$B$86</xm:f>
          </x14:formula1>
          <xm:sqref>AK3 AK5:AK1048576</xm:sqref>
        </x14:dataValidation>
        <x14:dataValidation type="list" allowBlank="1" showInputMessage="1" showErrorMessage="1" xr:uid="{00000000-0002-0000-0300-000007000000}">
          <x14:formula1>
            <xm:f>Parámetro!$A$84:$A$85</xm:f>
          </x14:formula1>
          <xm:sqref>AJ3 AJ5:AJ1048576</xm:sqref>
        </x14:dataValidation>
        <x14:dataValidation type="list" allowBlank="1" showInputMessage="1" showErrorMessage="1" xr:uid="{00000000-0002-0000-0300-000008000000}">
          <x14:formula1>
            <xm:f>Parámetro!$A$89:$A$90</xm:f>
          </x14:formula1>
          <xm:sqref>M3 M5:M1048576</xm:sqref>
        </x14:dataValidation>
        <x14:dataValidation type="list" allowBlank="1" showInputMessage="1" showErrorMessage="1" xr:uid="{00000000-0002-0000-0300-000009000000}">
          <x14:formula1>
            <xm:f>Parámetro!$A$118:$A$120</xm:f>
          </x14:formula1>
          <xm:sqref>AF3 AF5:AF1048576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20"/>
  <sheetViews>
    <sheetView workbookViewId="0">
      <selection activeCell="H19" sqref="H19"/>
    </sheetView>
  </sheetViews>
  <sheetFormatPr baseColWidth="10" defaultColWidth="11.44140625" defaultRowHeight="14.4" x14ac:dyDescent="0.25"/>
  <cols>
    <col min="1" max="16384" width="11.44140625" style="47"/>
  </cols>
  <sheetData>
    <row r="1" spans="1:12" ht="17.7" x14ac:dyDescent="0.3">
      <c r="A1" s="95" t="s">
        <v>286</v>
      </c>
      <c r="B1" s="95"/>
      <c r="C1" s="95"/>
      <c r="D1" s="95"/>
      <c r="E1" s="95"/>
      <c r="F1" s="95"/>
      <c r="G1" s="95"/>
      <c r="H1" s="95"/>
    </row>
    <row r="2" spans="1:12" x14ac:dyDescent="0.25">
      <c r="A2" s="94" t="s">
        <v>287</v>
      </c>
      <c r="B2" s="94"/>
      <c r="C2" s="94"/>
      <c r="D2" s="94"/>
      <c r="E2" s="94"/>
      <c r="F2" s="94"/>
      <c r="G2" s="94"/>
      <c r="H2" s="48" t="s">
        <v>290</v>
      </c>
    </row>
    <row r="3" spans="1:12" x14ac:dyDescent="0.25">
      <c r="A3" s="94" t="s">
        <v>289</v>
      </c>
      <c r="B3" s="94"/>
      <c r="C3" s="94"/>
      <c r="D3" s="94"/>
      <c r="E3" s="94"/>
      <c r="F3" s="94"/>
      <c r="G3" s="94"/>
      <c r="H3" s="48" t="s">
        <v>290</v>
      </c>
    </row>
    <row r="4" spans="1:12" x14ac:dyDescent="0.25">
      <c r="A4" s="94" t="s">
        <v>291</v>
      </c>
      <c r="B4" s="94"/>
      <c r="C4" s="94"/>
      <c r="D4" s="94"/>
      <c r="E4" s="94"/>
      <c r="F4" s="94"/>
      <c r="G4" s="94"/>
      <c r="H4" s="48" t="s">
        <v>290</v>
      </c>
    </row>
    <row r="5" spans="1:12" x14ac:dyDescent="0.25">
      <c r="A5" s="94" t="s">
        <v>292</v>
      </c>
      <c r="B5" s="94"/>
      <c r="C5" s="94"/>
      <c r="D5" s="94"/>
      <c r="E5" s="94"/>
      <c r="F5" s="94"/>
      <c r="G5" s="94"/>
      <c r="H5" s="48" t="s">
        <v>290</v>
      </c>
    </row>
    <row r="6" spans="1:12" x14ac:dyDescent="0.25">
      <c r="A6" s="94" t="s">
        <v>293</v>
      </c>
      <c r="B6" s="94"/>
      <c r="C6" s="94"/>
      <c r="D6" s="94"/>
      <c r="E6" s="94"/>
      <c r="F6" s="94"/>
      <c r="G6" s="94"/>
      <c r="H6" s="48" t="s">
        <v>290</v>
      </c>
    </row>
    <row r="7" spans="1:12" x14ac:dyDescent="0.25">
      <c r="A7" s="94" t="s">
        <v>294</v>
      </c>
      <c r="B7" s="94"/>
      <c r="C7" s="94"/>
      <c r="D7" s="94"/>
      <c r="E7" s="94"/>
      <c r="F7" s="94"/>
      <c r="G7" s="94"/>
      <c r="H7" s="48" t="s">
        <v>290</v>
      </c>
    </row>
    <row r="8" spans="1:12" x14ac:dyDescent="0.25">
      <c r="A8" s="94" t="s">
        <v>295</v>
      </c>
      <c r="B8" s="94"/>
      <c r="C8" s="94"/>
      <c r="D8" s="94"/>
      <c r="E8" s="94"/>
      <c r="F8" s="94"/>
      <c r="G8" s="94"/>
      <c r="H8" s="48" t="s">
        <v>290</v>
      </c>
    </row>
    <row r="9" spans="1:12" x14ac:dyDescent="0.25">
      <c r="A9" s="94" t="s">
        <v>296</v>
      </c>
      <c r="B9" s="94"/>
      <c r="C9" s="94"/>
      <c r="D9" s="94"/>
      <c r="E9" s="94"/>
      <c r="F9" s="94"/>
      <c r="G9" s="94"/>
      <c r="H9" s="48" t="s">
        <v>290</v>
      </c>
    </row>
    <row r="10" spans="1:12" x14ac:dyDescent="0.25">
      <c r="A10" s="94" t="s">
        <v>297</v>
      </c>
      <c r="B10" s="94"/>
      <c r="C10" s="94"/>
      <c r="D10" s="94"/>
      <c r="E10" s="94"/>
      <c r="F10" s="94"/>
      <c r="G10" s="94"/>
      <c r="H10" s="48" t="s">
        <v>290</v>
      </c>
    </row>
    <row r="11" spans="1:12" x14ac:dyDescent="0.25">
      <c r="A11" s="94" t="s">
        <v>298</v>
      </c>
      <c r="B11" s="94"/>
      <c r="C11" s="94"/>
      <c r="D11" s="94"/>
      <c r="E11" s="94"/>
      <c r="F11" s="94"/>
      <c r="G11" s="94"/>
      <c r="H11" s="48" t="s">
        <v>288</v>
      </c>
    </row>
    <row r="12" spans="1:12" x14ac:dyDescent="0.25">
      <c r="A12" s="94" t="s">
        <v>299</v>
      </c>
      <c r="B12" s="94"/>
      <c r="C12" s="94"/>
      <c r="D12" s="94"/>
      <c r="E12" s="94"/>
      <c r="F12" s="94"/>
      <c r="G12" s="94"/>
      <c r="H12" s="48" t="s">
        <v>288</v>
      </c>
    </row>
    <row r="13" spans="1:12" x14ac:dyDescent="0.25">
      <c r="A13" s="94" t="s">
        <v>300</v>
      </c>
      <c r="B13" s="94"/>
      <c r="C13" s="94"/>
      <c r="D13" s="94"/>
      <c r="E13" s="94"/>
      <c r="F13" s="94"/>
      <c r="G13" s="94"/>
      <c r="H13" s="48" t="s">
        <v>288</v>
      </c>
      <c r="L13" s="47" t="s">
        <v>288</v>
      </c>
    </row>
    <row r="14" spans="1:12" x14ac:dyDescent="0.25">
      <c r="A14" s="94" t="s">
        <v>301</v>
      </c>
      <c r="B14" s="94"/>
      <c r="C14" s="94"/>
      <c r="D14" s="94"/>
      <c r="E14" s="94"/>
      <c r="F14" s="94"/>
      <c r="G14" s="94"/>
      <c r="H14" s="48" t="s">
        <v>290</v>
      </c>
      <c r="L14" s="47" t="s">
        <v>290</v>
      </c>
    </row>
    <row r="15" spans="1:12" x14ac:dyDescent="0.25">
      <c r="A15" s="94" t="s">
        <v>302</v>
      </c>
      <c r="B15" s="94"/>
      <c r="C15" s="94"/>
      <c r="D15" s="94"/>
      <c r="E15" s="94"/>
      <c r="F15" s="94"/>
      <c r="G15" s="94"/>
      <c r="H15" s="48" t="s">
        <v>290</v>
      </c>
    </row>
    <row r="16" spans="1:12" x14ac:dyDescent="0.25">
      <c r="A16" s="94" t="s">
        <v>310</v>
      </c>
      <c r="B16" s="94"/>
      <c r="C16" s="94"/>
      <c r="D16" s="94"/>
      <c r="E16" s="94"/>
      <c r="F16" s="94"/>
      <c r="G16" s="94"/>
      <c r="H16" s="48" t="s">
        <v>290</v>
      </c>
    </row>
    <row r="17" spans="1:8" x14ac:dyDescent="0.25">
      <c r="A17" s="94" t="s">
        <v>304</v>
      </c>
      <c r="B17" s="94"/>
      <c r="C17" s="94"/>
      <c r="D17" s="94"/>
      <c r="E17" s="94"/>
      <c r="F17" s="94"/>
      <c r="G17" s="94"/>
      <c r="H17" s="48" t="s">
        <v>290</v>
      </c>
    </row>
    <row r="18" spans="1:8" x14ac:dyDescent="0.25">
      <c r="A18" s="94" t="s">
        <v>305</v>
      </c>
      <c r="B18" s="94"/>
      <c r="C18" s="94"/>
      <c r="D18" s="94"/>
      <c r="E18" s="94"/>
      <c r="F18" s="94"/>
      <c r="G18" s="94"/>
      <c r="H18" s="48" t="s">
        <v>290</v>
      </c>
    </row>
    <row r="19" spans="1:8" x14ac:dyDescent="0.25">
      <c r="A19" s="94" t="s">
        <v>306</v>
      </c>
      <c r="B19" s="94"/>
      <c r="C19" s="94"/>
      <c r="D19" s="94"/>
      <c r="E19" s="94"/>
      <c r="F19" s="94"/>
      <c r="G19" s="94"/>
      <c r="H19" s="48" t="s">
        <v>290</v>
      </c>
    </row>
    <row r="20" spans="1:8" x14ac:dyDescent="0.25">
      <c r="A20" s="94" t="s">
        <v>307</v>
      </c>
      <c r="B20" s="94"/>
      <c r="C20" s="94"/>
      <c r="D20" s="94"/>
      <c r="E20" s="94"/>
      <c r="F20" s="94"/>
      <c r="G20" s="94"/>
      <c r="H20" s="48" t="s">
        <v>290</v>
      </c>
    </row>
  </sheetData>
  <mergeCells count="20">
    <mergeCell ref="A12:G12"/>
    <mergeCell ref="A1:H1"/>
    <mergeCell ref="A2:G2"/>
    <mergeCell ref="A3:G3"/>
    <mergeCell ref="A4:G4"/>
    <mergeCell ref="A5:G5"/>
    <mergeCell ref="A6:G6"/>
    <mergeCell ref="A7:G7"/>
    <mergeCell ref="A8:G8"/>
    <mergeCell ref="A9:G9"/>
    <mergeCell ref="A10:G10"/>
    <mergeCell ref="A11:G11"/>
    <mergeCell ref="A19:G19"/>
    <mergeCell ref="A20:G20"/>
    <mergeCell ref="A13:G13"/>
    <mergeCell ref="A14:G14"/>
    <mergeCell ref="A15:G15"/>
    <mergeCell ref="A16:G16"/>
    <mergeCell ref="A17:G17"/>
    <mergeCell ref="A18:G18"/>
  </mergeCells>
  <dataValidations count="1">
    <dataValidation type="list" allowBlank="1" showInputMessage="1" showErrorMessage="1" sqref="H2:H20" xr:uid="{00000000-0002-0000-0000-000000000000}">
      <formula1>$L$13:$L$14</formula1>
    </dataValidation>
  </dataValidation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20"/>
  <sheetViews>
    <sheetView workbookViewId="0">
      <selection activeCell="H15" sqref="H15"/>
    </sheetView>
  </sheetViews>
  <sheetFormatPr baseColWidth="10" defaultColWidth="11.44140625" defaultRowHeight="14.4" x14ac:dyDescent="0.25"/>
  <cols>
    <col min="1" max="16384" width="11.44140625" style="47"/>
  </cols>
  <sheetData>
    <row r="1" spans="1:12" ht="17.7" x14ac:dyDescent="0.3">
      <c r="A1" s="95" t="s">
        <v>286</v>
      </c>
      <c r="B1" s="95"/>
      <c r="C1" s="95"/>
      <c r="D1" s="95"/>
      <c r="E1" s="95"/>
      <c r="F1" s="95"/>
      <c r="G1" s="95"/>
      <c r="H1" s="95"/>
    </row>
    <row r="2" spans="1:12" x14ac:dyDescent="0.25">
      <c r="A2" s="94" t="s">
        <v>287</v>
      </c>
      <c r="B2" s="94"/>
      <c r="C2" s="94"/>
      <c r="D2" s="94"/>
      <c r="E2" s="94"/>
      <c r="F2" s="94"/>
      <c r="G2" s="94"/>
      <c r="H2" s="48" t="s">
        <v>290</v>
      </c>
    </row>
    <row r="3" spans="1:12" x14ac:dyDescent="0.25">
      <c r="A3" s="94" t="s">
        <v>289</v>
      </c>
      <c r="B3" s="94"/>
      <c r="C3" s="94"/>
      <c r="D3" s="94"/>
      <c r="E3" s="94"/>
      <c r="F3" s="94"/>
      <c r="G3" s="94"/>
      <c r="H3" s="48" t="s">
        <v>290</v>
      </c>
    </row>
    <row r="4" spans="1:12" x14ac:dyDescent="0.25">
      <c r="A4" s="94" t="s">
        <v>291</v>
      </c>
      <c r="B4" s="94"/>
      <c r="C4" s="94"/>
      <c r="D4" s="94"/>
      <c r="E4" s="94"/>
      <c r="F4" s="94"/>
      <c r="G4" s="94"/>
      <c r="H4" s="48" t="s">
        <v>290</v>
      </c>
    </row>
    <row r="5" spans="1:12" x14ac:dyDescent="0.25">
      <c r="A5" s="94" t="s">
        <v>292</v>
      </c>
      <c r="B5" s="94"/>
      <c r="C5" s="94"/>
      <c r="D5" s="94"/>
      <c r="E5" s="94"/>
      <c r="F5" s="94"/>
      <c r="G5" s="94"/>
      <c r="H5" s="48" t="s">
        <v>290</v>
      </c>
    </row>
    <row r="6" spans="1:12" x14ac:dyDescent="0.25">
      <c r="A6" s="94" t="s">
        <v>293</v>
      </c>
      <c r="B6" s="94"/>
      <c r="C6" s="94"/>
      <c r="D6" s="94"/>
      <c r="E6" s="94"/>
      <c r="F6" s="94"/>
      <c r="G6" s="94"/>
      <c r="H6" s="48" t="s">
        <v>290</v>
      </c>
    </row>
    <row r="7" spans="1:12" x14ac:dyDescent="0.25">
      <c r="A7" s="94" t="s">
        <v>294</v>
      </c>
      <c r="B7" s="94"/>
      <c r="C7" s="94"/>
      <c r="D7" s="94"/>
      <c r="E7" s="94"/>
      <c r="F7" s="94"/>
      <c r="G7" s="94"/>
      <c r="H7" s="48" t="s">
        <v>288</v>
      </c>
    </row>
    <row r="8" spans="1:12" x14ac:dyDescent="0.25">
      <c r="A8" s="94" t="s">
        <v>295</v>
      </c>
      <c r="B8" s="94"/>
      <c r="C8" s="94"/>
      <c r="D8" s="94"/>
      <c r="E8" s="94"/>
      <c r="F8" s="94"/>
      <c r="G8" s="94"/>
      <c r="H8" s="48" t="s">
        <v>290</v>
      </c>
    </row>
    <row r="9" spans="1:12" x14ac:dyDescent="0.25">
      <c r="A9" s="94" t="s">
        <v>296</v>
      </c>
      <c r="B9" s="94"/>
      <c r="C9" s="94"/>
      <c r="D9" s="94"/>
      <c r="E9" s="94"/>
      <c r="F9" s="94"/>
      <c r="G9" s="94"/>
      <c r="H9" s="48" t="s">
        <v>290</v>
      </c>
    </row>
    <row r="10" spans="1:12" x14ac:dyDescent="0.25">
      <c r="A10" s="94" t="s">
        <v>297</v>
      </c>
      <c r="B10" s="94"/>
      <c r="C10" s="94"/>
      <c r="D10" s="94"/>
      <c r="E10" s="94"/>
      <c r="F10" s="94"/>
      <c r="G10" s="94"/>
      <c r="H10" s="48" t="s">
        <v>290</v>
      </c>
    </row>
    <row r="11" spans="1:12" x14ac:dyDescent="0.25">
      <c r="A11" s="94" t="s">
        <v>298</v>
      </c>
      <c r="B11" s="94"/>
      <c r="C11" s="94"/>
      <c r="D11" s="94"/>
      <c r="E11" s="94"/>
      <c r="F11" s="94"/>
      <c r="G11" s="94"/>
      <c r="H11" s="48" t="s">
        <v>288</v>
      </c>
    </row>
    <row r="12" spans="1:12" x14ac:dyDescent="0.25">
      <c r="A12" s="94" t="s">
        <v>299</v>
      </c>
      <c r="B12" s="94"/>
      <c r="C12" s="94"/>
      <c r="D12" s="94"/>
      <c r="E12" s="94"/>
      <c r="F12" s="94"/>
      <c r="G12" s="94"/>
      <c r="H12" s="48" t="s">
        <v>288</v>
      </c>
    </row>
    <row r="13" spans="1:12" x14ac:dyDescent="0.25">
      <c r="A13" s="94" t="s">
        <v>300</v>
      </c>
      <c r="B13" s="94"/>
      <c r="C13" s="94"/>
      <c r="D13" s="94"/>
      <c r="E13" s="94"/>
      <c r="F13" s="94"/>
      <c r="G13" s="94"/>
      <c r="H13" s="48" t="s">
        <v>288</v>
      </c>
      <c r="L13" s="47" t="s">
        <v>288</v>
      </c>
    </row>
    <row r="14" spans="1:12" x14ac:dyDescent="0.25">
      <c r="A14" s="94" t="s">
        <v>301</v>
      </c>
      <c r="B14" s="94"/>
      <c r="C14" s="94"/>
      <c r="D14" s="94"/>
      <c r="E14" s="94"/>
      <c r="F14" s="94"/>
      <c r="G14" s="94"/>
      <c r="H14" s="48" t="s">
        <v>288</v>
      </c>
      <c r="L14" s="47" t="s">
        <v>290</v>
      </c>
    </row>
    <row r="15" spans="1:12" x14ac:dyDescent="0.25">
      <c r="A15" s="94" t="s">
        <v>302</v>
      </c>
      <c r="B15" s="94"/>
      <c r="C15" s="94"/>
      <c r="D15" s="94"/>
      <c r="E15" s="94"/>
      <c r="F15" s="94"/>
      <c r="G15" s="94"/>
      <c r="H15" s="48" t="s">
        <v>290</v>
      </c>
    </row>
    <row r="16" spans="1:12" x14ac:dyDescent="0.25">
      <c r="A16" s="94" t="s">
        <v>303</v>
      </c>
      <c r="B16" s="94"/>
      <c r="C16" s="94"/>
      <c r="D16" s="94"/>
      <c r="E16" s="94"/>
      <c r="F16" s="94"/>
      <c r="G16" s="94"/>
      <c r="H16" s="48" t="s">
        <v>290</v>
      </c>
    </row>
    <row r="17" spans="1:8" x14ac:dyDescent="0.25">
      <c r="A17" s="94" t="s">
        <v>304</v>
      </c>
      <c r="B17" s="94"/>
      <c r="C17" s="94"/>
      <c r="D17" s="94"/>
      <c r="E17" s="94"/>
      <c r="F17" s="94"/>
      <c r="G17" s="94"/>
      <c r="H17" s="48" t="s">
        <v>290</v>
      </c>
    </row>
    <row r="18" spans="1:8" x14ac:dyDescent="0.25">
      <c r="A18" s="94" t="s">
        <v>305</v>
      </c>
      <c r="B18" s="94"/>
      <c r="C18" s="94"/>
      <c r="D18" s="94"/>
      <c r="E18" s="94"/>
      <c r="F18" s="94"/>
      <c r="G18" s="94"/>
      <c r="H18" s="48" t="s">
        <v>290</v>
      </c>
    </row>
    <row r="19" spans="1:8" x14ac:dyDescent="0.25">
      <c r="A19" s="94" t="s">
        <v>306</v>
      </c>
      <c r="B19" s="94"/>
      <c r="C19" s="94"/>
      <c r="D19" s="94"/>
      <c r="E19" s="94"/>
      <c r="F19" s="94"/>
      <c r="G19" s="94"/>
      <c r="H19" s="48" t="s">
        <v>290</v>
      </c>
    </row>
    <row r="20" spans="1:8" x14ac:dyDescent="0.25">
      <c r="A20" s="94" t="s">
        <v>307</v>
      </c>
      <c r="B20" s="94"/>
      <c r="C20" s="94"/>
      <c r="D20" s="94"/>
      <c r="E20" s="94"/>
      <c r="F20" s="94"/>
      <c r="G20" s="94"/>
      <c r="H20" s="48" t="s">
        <v>290</v>
      </c>
    </row>
  </sheetData>
  <mergeCells count="20">
    <mergeCell ref="A12:G12"/>
    <mergeCell ref="A1:H1"/>
    <mergeCell ref="A2:G2"/>
    <mergeCell ref="A3:G3"/>
    <mergeCell ref="A4:G4"/>
    <mergeCell ref="A5:G5"/>
    <mergeCell ref="A6:G6"/>
    <mergeCell ref="A7:G7"/>
    <mergeCell ref="A8:G8"/>
    <mergeCell ref="A9:G9"/>
    <mergeCell ref="A10:G10"/>
    <mergeCell ref="A11:G11"/>
    <mergeCell ref="A19:G19"/>
    <mergeCell ref="A20:G20"/>
    <mergeCell ref="A13:G13"/>
    <mergeCell ref="A14:G14"/>
    <mergeCell ref="A15:G15"/>
    <mergeCell ref="A16:G16"/>
    <mergeCell ref="A17:G17"/>
    <mergeCell ref="A18:G18"/>
  </mergeCells>
  <dataValidations count="1">
    <dataValidation type="list" allowBlank="1" showInputMessage="1" showErrorMessage="1" sqref="H2:H20" xr:uid="{00000000-0002-0000-0100-000000000000}">
      <formula1>$L$13:$L$14</formula1>
    </dataValidation>
  </dataValidation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120"/>
  <sheetViews>
    <sheetView topLeftCell="A58" workbookViewId="0">
      <selection activeCell="B65" sqref="B65"/>
    </sheetView>
  </sheetViews>
  <sheetFormatPr baseColWidth="10" defaultRowHeight="15.05" x14ac:dyDescent="0.3"/>
  <cols>
    <col min="1" max="1" width="36.6640625" bestFit="1" customWidth="1"/>
    <col min="2" max="2" width="14.6640625" bestFit="1" customWidth="1"/>
  </cols>
  <sheetData>
    <row r="1" spans="1:7" x14ac:dyDescent="0.3">
      <c r="A1" s="3" t="s">
        <v>84</v>
      </c>
    </row>
    <row r="2" spans="1:7" x14ac:dyDescent="0.3">
      <c r="A2" t="s">
        <v>85</v>
      </c>
      <c r="B2" t="s">
        <v>44</v>
      </c>
      <c r="E2">
        <v>15</v>
      </c>
      <c r="F2">
        <v>15</v>
      </c>
      <c r="G2">
        <v>10</v>
      </c>
    </row>
    <row r="3" spans="1:7" x14ac:dyDescent="0.3">
      <c r="A3" t="s">
        <v>86</v>
      </c>
      <c r="B3" t="s">
        <v>43</v>
      </c>
      <c r="E3">
        <v>0</v>
      </c>
      <c r="F3">
        <v>10</v>
      </c>
      <c r="G3">
        <v>5</v>
      </c>
    </row>
    <row r="4" spans="1:7" x14ac:dyDescent="0.3">
      <c r="A4" t="s">
        <v>87</v>
      </c>
      <c r="B4" t="s">
        <v>31</v>
      </c>
      <c r="F4">
        <v>0</v>
      </c>
      <c r="G4">
        <v>0</v>
      </c>
    </row>
    <row r="5" spans="1:7" x14ac:dyDescent="0.3">
      <c r="A5" s="1" t="s">
        <v>88</v>
      </c>
      <c r="B5" t="s">
        <v>43</v>
      </c>
    </row>
    <row r="6" spans="1:7" x14ac:dyDescent="0.3">
      <c r="A6" t="s">
        <v>89</v>
      </c>
      <c r="B6" t="s">
        <v>43</v>
      </c>
    </row>
    <row r="7" spans="1:7" x14ac:dyDescent="0.3">
      <c r="A7" s="1" t="s">
        <v>90</v>
      </c>
      <c r="B7" t="s">
        <v>31</v>
      </c>
    </row>
    <row r="8" spans="1:7" x14ac:dyDescent="0.3">
      <c r="A8" t="s">
        <v>91</v>
      </c>
      <c r="B8" t="s">
        <v>31</v>
      </c>
    </row>
    <row r="9" spans="1:7" x14ac:dyDescent="0.3">
      <c r="A9" s="1" t="s">
        <v>92</v>
      </c>
      <c r="B9" t="s">
        <v>31</v>
      </c>
    </row>
    <row r="10" spans="1:7" x14ac:dyDescent="0.3">
      <c r="A10" t="s">
        <v>93</v>
      </c>
      <c r="B10" t="s">
        <v>31</v>
      </c>
    </row>
    <row r="12" spans="1:7" x14ac:dyDescent="0.3">
      <c r="A12" s="3" t="s">
        <v>10</v>
      </c>
    </row>
    <row r="13" spans="1:7" x14ac:dyDescent="0.3">
      <c r="A13" t="s">
        <v>94</v>
      </c>
      <c r="B13">
        <v>2</v>
      </c>
    </row>
    <row r="14" spans="1:7" x14ac:dyDescent="0.3">
      <c r="A14" t="s">
        <v>95</v>
      </c>
      <c r="B14">
        <v>2</v>
      </c>
    </row>
    <row r="15" spans="1:7" x14ac:dyDescent="0.3">
      <c r="A15" t="s">
        <v>96</v>
      </c>
      <c r="B15">
        <v>2</v>
      </c>
    </row>
    <row r="16" spans="1:7" x14ac:dyDescent="0.3">
      <c r="A16" t="s">
        <v>97</v>
      </c>
      <c r="B16">
        <v>0</v>
      </c>
    </row>
    <row r="17" spans="1:2" x14ac:dyDescent="0.3">
      <c r="A17" t="s">
        <v>98</v>
      </c>
      <c r="B17">
        <v>1</v>
      </c>
    </row>
    <row r="18" spans="1:2" x14ac:dyDescent="0.3">
      <c r="A18" t="s">
        <v>99</v>
      </c>
      <c r="B18">
        <v>1</v>
      </c>
    </row>
    <row r="19" spans="1:2" x14ac:dyDescent="0.3">
      <c r="A19" t="s">
        <v>100</v>
      </c>
      <c r="B19">
        <v>1</v>
      </c>
    </row>
    <row r="20" spans="1:2" x14ac:dyDescent="0.3">
      <c r="A20" t="s">
        <v>101</v>
      </c>
      <c r="B20">
        <v>0</v>
      </c>
    </row>
    <row r="21" spans="1:2" x14ac:dyDescent="0.3">
      <c r="A21" t="s">
        <v>102</v>
      </c>
      <c r="B21">
        <v>0</v>
      </c>
    </row>
    <row r="22" spans="1:2" x14ac:dyDescent="0.3">
      <c r="A22" t="s">
        <v>103</v>
      </c>
      <c r="B22">
        <v>0</v>
      </c>
    </row>
    <row r="23" spans="1:2" x14ac:dyDescent="0.3">
      <c r="A23" t="s">
        <v>104</v>
      </c>
      <c r="B23">
        <v>0</v>
      </c>
    </row>
    <row r="24" spans="1:2" x14ac:dyDescent="0.3">
      <c r="A24" t="s">
        <v>105</v>
      </c>
      <c r="B24">
        <v>0</v>
      </c>
    </row>
    <row r="26" spans="1:2" x14ac:dyDescent="0.3">
      <c r="A26" s="3" t="s">
        <v>11</v>
      </c>
    </row>
    <row r="27" spans="1:2" x14ac:dyDescent="0.3">
      <c r="A27" t="s">
        <v>94</v>
      </c>
      <c r="B27">
        <v>2</v>
      </c>
    </row>
    <row r="28" spans="1:2" x14ac:dyDescent="0.3">
      <c r="A28" t="s">
        <v>95</v>
      </c>
      <c r="B28">
        <v>1</v>
      </c>
    </row>
    <row r="29" spans="1:2" x14ac:dyDescent="0.3">
      <c r="A29" t="s">
        <v>96</v>
      </c>
      <c r="B29">
        <v>0</v>
      </c>
    </row>
    <row r="30" spans="1:2" x14ac:dyDescent="0.3">
      <c r="A30" t="s">
        <v>97</v>
      </c>
      <c r="B30">
        <v>2</v>
      </c>
    </row>
    <row r="31" spans="1:2" x14ac:dyDescent="0.3">
      <c r="A31" t="s">
        <v>98</v>
      </c>
      <c r="B31">
        <v>1</v>
      </c>
    </row>
    <row r="32" spans="1:2" x14ac:dyDescent="0.3">
      <c r="A32" t="s">
        <v>99</v>
      </c>
      <c r="B32">
        <v>0</v>
      </c>
    </row>
    <row r="33" spans="1:2" x14ac:dyDescent="0.3">
      <c r="A33" t="s">
        <v>100</v>
      </c>
      <c r="B33">
        <v>0</v>
      </c>
    </row>
    <row r="34" spans="1:2" x14ac:dyDescent="0.3">
      <c r="A34" t="s">
        <v>101</v>
      </c>
      <c r="B34">
        <v>1</v>
      </c>
    </row>
    <row r="35" spans="1:2" x14ac:dyDescent="0.3">
      <c r="A35" t="s">
        <v>102</v>
      </c>
      <c r="B35">
        <v>0</v>
      </c>
    </row>
    <row r="36" spans="1:2" x14ac:dyDescent="0.3">
      <c r="A36" t="s">
        <v>103</v>
      </c>
      <c r="B36">
        <v>0</v>
      </c>
    </row>
    <row r="37" spans="1:2" x14ac:dyDescent="0.3">
      <c r="A37" t="s">
        <v>104</v>
      </c>
      <c r="B37">
        <v>0</v>
      </c>
    </row>
    <row r="38" spans="1:2" x14ac:dyDescent="0.3">
      <c r="A38" t="s">
        <v>105</v>
      </c>
      <c r="B38">
        <v>0</v>
      </c>
    </row>
    <row r="40" spans="1:2" x14ac:dyDescent="0.3">
      <c r="A40" t="s">
        <v>27</v>
      </c>
    </row>
    <row r="41" spans="1:2" x14ac:dyDescent="0.3">
      <c r="A41" t="s">
        <v>32</v>
      </c>
    </row>
    <row r="42" spans="1:2" x14ac:dyDescent="0.3">
      <c r="A42" t="s">
        <v>106</v>
      </c>
    </row>
    <row r="43" spans="1:2" x14ac:dyDescent="0.3">
      <c r="A43" t="s">
        <v>70</v>
      </c>
    </row>
    <row r="44" spans="1:2" x14ac:dyDescent="0.3">
      <c r="A44" t="s">
        <v>80</v>
      </c>
    </row>
    <row r="47" spans="1:2" x14ac:dyDescent="0.3">
      <c r="A47" t="s">
        <v>107</v>
      </c>
    </row>
    <row r="48" spans="1:2" x14ac:dyDescent="0.3">
      <c r="A48" t="s">
        <v>28</v>
      </c>
    </row>
    <row r="49" spans="1:2" x14ac:dyDescent="0.3">
      <c r="A49" t="s">
        <v>62</v>
      </c>
    </row>
    <row r="50" spans="1:2" x14ac:dyDescent="0.3">
      <c r="A50" t="s">
        <v>108</v>
      </c>
    </row>
    <row r="51" spans="1:2" x14ac:dyDescent="0.3">
      <c r="A51" t="s">
        <v>109</v>
      </c>
    </row>
    <row r="55" spans="1:2" x14ac:dyDescent="0.3">
      <c r="A55" s="3" t="s">
        <v>110</v>
      </c>
    </row>
    <row r="56" spans="1:2" x14ac:dyDescent="0.3">
      <c r="A56" t="s">
        <v>111</v>
      </c>
      <c r="B56" t="s">
        <v>112</v>
      </c>
    </row>
    <row r="57" spans="1:2" x14ac:dyDescent="0.3">
      <c r="A57" t="s">
        <v>113</v>
      </c>
      <c r="B57" t="s">
        <v>114</v>
      </c>
    </row>
    <row r="58" spans="1:2" x14ac:dyDescent="0.3">
      <c r="A58" t="s">
        <v>115</v>
      </c>
      <c r="B58" t="s">
        <v>62</v>
      </c>
    </row>
    <row r="59" spans="1:2" x14ac:dyDescent="0.3">
      <c r="A59" t="s">
        <v>116</v>
      </c>
      <c r="B59" t="s">
        <v>117</v>
      </c>
    </row>
    <row r="60" spans="1:2" x14ac:dyDescent="0.3">
      <c r="A60" t="s">
        <v>118</v>
      </c>
      <c r="B60" t="s">
        <v>119</v>
      </c>
    </row>
    <row r="61" spans="1:2" x14ac:dyDescent="0.3">
      <c r="A61" t="s">
        <v>120</v>
      </c>
      <c r="B61" t="s">
        <v>114</v>
      </c>
    </row>
    <row r="62" spans="1:2" x14ac:dyDescent="0.3">
      <c r="A62" t="s">
        <v>121</v>
      </c>
      <c r="B62" t="s">
        <v>122</v>
      </c>
    </row>
    <row r="63" spans="1:2" x14ac:dyDescent="0.3">
      <c r="A63" t="s">
        <v>123</v>
      </c>
      <c r="B63" t="s">
        <v>124</v>
      </c>
    </row>
    <row r="64" spans="1:2" x14ac:dyDescent="0.3">
      <c r="A64" t="s">
        <v>125</v>
      </c>
      <c r="B64" t="s">
        <v>71</v>
      </c>
    </row>
    <row r="65" spans="1:2" x14ac:dyDescent="0.3">
      <c r="A65" t="s">
        <v>126</v>
      </c>
      <c r="B65" t="s">
        <v>127</v>
      </c>
    </row>
    <row r="66" spans="1:2" x14ac:dyDescent="0.3">
      <c r="A66" t="s">
        <v>128</v>
      </c>
      <c r="B66" t="s">
        <v>129</v>
      </c>
    </row>
    <row r="67" spans="1:2" x14ac:dyDescent="0.3">
      <c r="A67" t="s">
        <v>130</v>
      </c>
      <c r="B67" t="s">
        <v>124</v>
      </c>
    </row>
    <row r="68" spans="1:2" x14ac:dyDescent="0.3">
      <c r="A68" t="s">
        <v>131</v>
      </c>
      <c r="B68" t="s">
        <v>132</v>
      </c>
    </row>
    <row r="69" spans="1:2" x14ac:dyDescent="0.3">
      <c r="A69" t="s">
        <v>133</v>
      </c>
      <c r="B69" t="s">
        <v>134</v>
      </c>
    </row>
    <row r="70" spans="1:2" x14ac:dyDescent="0.3">
      <c r="A70" t="s">
        <v>135</v>
      </c>
      <c r="B70" t="s">
        <v>63</v>
      </c>
    </row>
    <row r="71" spans="1:2" x14ac:dyDescent="0.3">
      <c r="A71" t="s">
        <v>136</v>
      </c>
      <c r="B71" t="s">
        <v>137</v>
      </c>
    </row>
    <row r="72" spans="1:2" x14ac:dyDescent="0.3">
      <c r="A72" t="s">
        <v>138</v>
      </c>
      <c r="B72" t="s">
        <v>71</v>
      </c>
    </row>
    <row r="73" spans="1:2" x14ac:dyDescent="0.3">
      <c r="A73" t="s">
        <v>139</v>
      </c>
      <c r="B73" t="s">
        <v>140</v>
      </c>
    </row>
    <row r="74" spans="1:2" x14ac:dyDescent="0.3">
      <c r="A74" t="s">
        <v>141</v>
      </c>
      <c r="B74" t="s">
        <v>33</v>
      </c>
    </row>
    <row r="75" spans="1:2" x14ac:dyDescent="0.3">
      <c r="A75" t="s">
        <v>142</v>
      </c>
      <c r="B75" t="s">
        <v>29</v>
      </c>
    </row>
    <row r="76" spans="1:2" x14ac:dyDescent="0.3">
      <c r="A76" t="s">
        <v>143</v>
      </c>
      <c r="B76" t="s">
        <v>119</v>
      </c>
    </row>
    <row r="77" spans="1:2" x14ac:dyDescent="0.3">
      <c r="A77" t="s">
        <v>144</v>
      </c>
      <c r="B77" t="s">
        <v>145</v>
      </c>
    </row>
    <row r="78" spans="1:2" x14ac:dyDescent="0.3">
      <c r="A78" t="s">
        <v>146</v>
      </c>
      <c r="B78" t="s">
        <v>63</v>
      </c>
    </row>
    <row r="79" spans="1:2" x14ac:dyDescent="0.3">
      <c r="A79" t="s">
        <v>147</v>
      </c>
      <c r="B79" t="s">
        <v>29</v>
      </c>
    </row>
    <row r="80" spans="1:2" x14ac:dyDescent="0.3">
      <c r="A80" t="s">
        <v>148</v>
      </c>
      <c r="B80" t="s">
        <v>149</v>
      </c>
    </row>
    <row r="83" spans="1:2" ht="60.25" x14ac:dyDescent="0.3">
      <c r="A83" s="4" t="s">
        <v>82</v>
      </c>
      <c r="B83" s="4" t="s">
        <v>150</v>
      </c>
    </row>
    <row r="84" spans="1:2" x14ac:dyDescent="0.3">
      <c r="A84" s="1" t="s">
        <v>46</v>
      </c>
      <c r="B84" t="s">
        <v>46</v>
      </c>
    </row>
    <row r="85" spans="1:2" x14ac:dyDescent="0.3">
      <c r="A85" t="s">
        <v>45</v>
      </c>
      <c r="B85" t="s">
        <v>79</v>
      </c>
    </row>
    <row r="86" spans="1:2" x14ac:dyDescent="0.3">
      <c r="B86" t="s">
        <v>45</v>
      </c>
    </row>
    <row r="88" spans="1:2" x14ac:dyDescent="0.3">
      <c r="A88" s="3" t="s">
        <v>9</v>
      </c>
    </row>
    <row r="89" spans="1:2" x14ac:dyDescent="0.3">
      <c r="A89" t="s">
        <v>72</v>
      </c>
    </row>
    <row r="90" spans="1:2" x14ac:dyDescent="0.3">
      <c r="A90" t="s">
        <v>37</v>
      </c>
    </row>
    <row r="92" spans="1:2" x14ac:dyDescent="0.3">
      <c r="A92" s="5" t="s">
        <v>13</v>
      </c>
    </row>
    <row r="93" spans="1:2" x14ac:dyDescent="0.3">
      <c r="A93" s="1" t="s">
        <v>151</v>
      </c>
    </row>
    <row r="94" spans="1:2" x14ac:dyDescent="0.3">
      <c r="A94" t="s">
        <v>34</v>
      </c>
    </row>
    <row r="95" spans="1:2" x14ac:dyDescent="0.3">
      <c r="A95" t="s">
        <v>152</v>
      </c>
    </row>
    <row r="96" spans="1:2" x14ac:dyDescent="0.3">
      <c r="A96" t="s">
        <v>153</v>
      </c>
    </row>
    <row r="98" spans="1:1" x14ac:dyDescent="0.3">
      <c r="A98" s="3" t="s">
        <v>154</v>
      </c>
    </row>
    <row r="99" spans="1:1" x14ac:dyDescent="0.3">
      <c r="A99" t="s">
        <v>155</v>
      </c>
    </row>
    <row r="100" spans="1:1" x14ac:dyDescent="0.3">
      <c r="A100" t="s">
        <v>156</v>
      </c>
    </row>
    <row r="101" spans="1:1" x14ac:dyDescent="0.3">
      <c r="A101" t="s">
        <v>19</v>
      </c>
    </row>
    <row r="102" spans="1:1" x14ac:dyDescent="0.3">
      <c r="A102" t="s">
        <v>157</v>
      </c>
    </row>
    <row r="103" spans="1:1" x14ac:dyDescent="0.3">
      <c r="A103" t="s">
        <v>158</v>
      </c>
    </row>
    <row r="104" spans="1:1" x14ac:dyDescent="0.3">
      <c r="A104" t="s">
        <v>159</v>
      </c>
    </row>
    <row r="105" spans="1:1" x14ac:dyDescent="0.3">
      <c r="A105" t="s">
        <v>160</v>
      </c>
    </row>
    <row r="106" spans="1:1" x14ac:dyDescent="0.3">
      <c r="A106" t="s">
        <v>161</v>
      </c>
    </row>
    <row r="107" spans="1:1" x14ac:dyDescent="0.3">
      <c r="A107" t="s">
        <v>162</v>
      </c>
    </row>
    <row r="108" spans="1:1" x14ac:dyDescent="0.3">
      <c r="A108" t="s">
        <v>163</v>
      </c>
    </row>
    <row r="109" spans="1:1" x14ac:dyDescent="0.3">
      <c r="A109" t="s">
        <v>164</v>
      </c>
    </row>
    <row r="110" spans="1:1" x14ac:dyDescent="0.3">
      <c r="A110" t="s">
        <v>165</v>
      </c>
    </row>
    <row r="111" spans="1:1" x14ac:dyDescent="0.3">
      <c r="A111" t="s">
        <v>166</v>
      </c>
    </row>
    <row r="112" spans="1:1" x14ac:dyDescent="0.3">
      <c r="A112" t="s">
        <v>167</v>
      </c>
    </row>
    <row r="113" spans="1:1" x14ac:dyDescent="0.3">
      <c r="A113" t="s">
        <v>168</v>
      </c>
    </row>
    <row r="114" spans="1:1" x14ac:dyDescent="0.3">
      <c r="A114" t="s">
        <v>169</v>
      </c>
    </row>
    <row r="115" spans="1:1" x14ac:dyDescent="0.3">
      <c r="A115" t="s">
        <v>170</v>
      </c>
    </row>
    <row r="117" spans="1:1" x14ac:dyDescent="0.3">
      <c r="A117" t="s">
        <v>171</v>
      </c>
    </row>
    <row r="118" spans="1:1" x14ac:dyDescent="0.3">
      <c r="A118" t="s">
        <v>44</v>
      </c>
    </row>
    <row r="119" spans="1:1" x14ac:dyDescent="0.3">
      <c r="A119" t="s">
        <v>43</v>
      </c>
    </row>
    <row r="120" spans="1:1" x14ac:dyDescent="0.3">
      <c r="A120" t="s">
        <v>31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S17"/>
  <sheetViews>
    <sheetView showGridLines="0" zoomScale="80" zoomScaleNormal="80" workbookViewId="0">
      <pane xSplit="7" ySplit="2" topLeftCell="H6" activePane="bottomRight" state="frozen"/>
      <selection pane="topRight" activeCell="H1" sqref="H1"/>
      <selection pane="bottomLeft" activeCell="A2" sqref="A2"/>
      <selection pane="bottomRight" activeCell="D6" sqref="D6:D9"/>
    </sheetView>
  </sheetViews>
  <sheetFormatPr baseColWidth="10" defaultColWidth="11.44140625" defaultRowHeight="14.4" outlineLevelCol="2" x14ac:dyDescent="0.3"/>
  <cols>
    <col min="1" max="1" width="12.6640625" style="12" customWidth="1"/>
    <col min="2" max="2" width="11.44140625" style="12"/>
    <col min="3" max="3" width="22.109375" style="12" customWidth="1"/>
    <col min="4" max="4" width="18.33203125" style="12" customWidth="1"/>
    <col min="5" max="5" width="11.33203125" style="2" customWidth="1"/>
    <col min="6" max="6" width="11.33203125" style="12" customWidth="1"/>
    <col min="7" max="7" width="20" style="12" customWidth="1"/>
    <col min="8" max="8" width="16.5546875" style="12" customWidth="1"/>
    <col min="9" max="9" width="19.44140625" style="12" customWidth="1"/>
    <col min="10" max="10" width="14.44140625" style="2" customWidth="1"/>
    <col min="11" max="11" width="14.109375" style="2" customWidth="1"/>
    <col min="12" max="12" width="12.33203125" style="2" customWidth="1"/>
    <col min="13" max="13" width="10.5546875" style="2" customWidth="1"/>
    <col min="14" max="14" width="24.44140625" style="2" customWidth="1"/>
    <col min="15" max="15" width="18.6640625" style="2" customWidth="1"/>
    <col min="16" max="16" width="19.88671875" style="2" customWidth="1"/>
    <col min="17" max="17" width="31.6640625" style="12" customWidth="1"/>
    <col min="18" max="18" width="79.33203125" style="12" customWidth="1"/>
    <col min="19" max="19" width="48.44140625" style="12" customWidth="1"/>
    <col min="20" max="20" width="27.44140625" style="2" customWidth="1"/>
    <col min="21" max="27" width="9.5546875" style="2" customWidth="1" outlineLevel="2"/>
    <col min="28" max="28" width="9.5546875" style="2" customWidth="1" outlineLevel="1"/>
    <col min="29" max="30" width="16.6640625" style="2" customWidth="1" outlineLevel="1"/>
    <col min="31" max="31" width="10.5546875" style="2" customWidth="1" outlineLevel="1"/>
    <col min="32" max="32" width="13.5546875" style="2" customWidth="1" outlineLevel="1"/>
    <col min="33" max="33" width="25.88671875" style="2" customWidth="1" outlineLevel="1"/>
    <col min="34" max="35" width="15.33203125" style="2" customWidth="1" outlineLevel="1"/>
    <col min="36" max="36" width="13.6640625" style="2" customWidth="1" outlineLevel="1"/>
    <col min="37" max="37" width="12.44140625" style="2" customWidth="1" outlineLevel="1"/>
    <col min="38" max="39" width="15.33203125" style="12" customWidth="1"/>
    <col min="40" max="40" width="12.33203125" style="12" customWidth="1"/>
    <col min="41" max="41" width="14.88671875" style="12" customWidth="1"/>
    <col min="42" max="42" width="21.33203125" style="2" customWidth="1"/>
    <col min="43" max="43" width="17" style="12" customWidth="1"/>
    <col min="44" max="44" width="17.109375" style="12" customWidth="1"/>
    <col min="45" max="45" width="18.5546875" style="2" customWidth="1"/>
    <col min="46" max="16384" width="11.44140625" style="12"/>
  </cols>
  <sheetData>
    <row r="1" spans="1:45" ht="15.05" thickBot="1" x14ac:dyDescent="0.35"/>
    <row r="2" spans="1:45" s="2" customFormat="1" ht="130.6" customHeight="1" thickBot="1" x14ac:dyDescent="0.35">
      <c r="A2" s="38" t="s">
        <v>0</v>
      </c>
      <c r="B2" s="39" t="s">
        <v>1</v>
      </c>
      <c r="C2" s="37" t="s">
        <v>2</v>
      </c>
      <c r="D2" s="37" t="s">
        <v>3</v>
      </c>
      <c r="E2" s="39" t="s">
        <v>4</v>
      </c>
      <c r="F2" s="37" t="s">
        <v>5</v>
      </c>
      <c r="G2" s="39" t="s">
        <v>6</v>
      </c>
      <c r="H2" s="39" t="s">
        <v>7</v>
      </c>
      <c r="I2" s="39" t="s">
        <v>214</v>
      </c>
      <c r="J2" s="37" t="s">
        <v>239</v>
      </c>
      <c r="K2" s="37" t="s">
        <v>240</v>
      </c>
      <c r="L2" s="37" t="s">
        <v>8</v>
      </c>
      <c r="M2" s="37" t="s">
        <v>9</v>
      </c>
      <c r="N2" s="37" t="s">
        <v>241</v>
      </c>
      <c r="O2" s="39" t="s">
        <v>242</v>
      </c>
      <c r="P2" s="39" t="s">
        <v>243</v>
      </c>
      <c r="Q2" s="39" t="s">
        <v>244</v>
      </c>
      <c r="R2" s="39" t="s">
        <v>245</v>
      </c>
      <c r="S2" s="39" t="s">
        <v>246</v>
      </c>
      <c r="T2" s="39" t="s">
        <v>247</v>
      </c>
      <c r="U2" s="41" t="s">
        <v>248</v>
      </c>
      <c r="V2" s="41" t="s">
        <v>249</v>
      </c>
      <c r="W2" s="41" t="s">
        <v>250</v>
      </c>
      <c r="X2" s="41" t="s">
        <v>251</v>
      </c>
      <c r="Y2" s="41" t="s">
        <v>252</v>
      </c>
      <c r="Z2" s="41" t="s">
        <v>253</v>
      </c>
      <c r="AA2" s="41" t="s">
        <v>215</v>
      </c>
      <c r="AB2" s="41" t="s">
        <v>83</v>
      </c>
      <c r="AC2" s="37" t="s">
        <v>254</v>
      </c>
      <c r="AD2" s="37" t="s">
        <v>255</v>
      </c>
      <c r="AE2" s="37" t="s">
        <v>217</v>
      </c>
      <c r="AF2" s="37" t="s">
        <v>256</v>
      </c>
      <c r="AG2" s="37" t="s">
        <v>271</v>
      </c>
      <c r="AH2" s="37" t="s">
        <v>258</v>
      </c>
      <c r="AI2" s="37" t="s">
        <v>259</v>
      </c>
      <c r="AJ2" s="37" t="s">
        <v>10</v>
      </c>
      <c r="AK2" s="37" t="s">
        <v>11</v>
      </c>
      <c r="AL2" s="37" t="s">
        <v>260</v>
      </c>
      <c r="AM2" s="37" t="s">
        <v>261</v>
      </c>
      <c r="AN2" s="37" t="s">
        <v>12</v>
      </c>
      <c r="AO2" s="39" t="s">
        <v>13</v>
      </c>
      <c r="AP2" s="39" t="s">
        <v>14</v>
      </c>
      <c r="AQ2" s="39" t="s">
        <v>15</v>
      </c>
      <c r="AR2" s="39" t="s">
        <v>16</v>
      </c>
      <c r="AS2" s="40" t="s">
        <v>17</v>
      </c>
    </row>
    <row r="3" spans="1:45" ht="74.95" customHeight="1" x14ac:dyDescent="0.3">
      <c r="A3" s="107" t="s">
        <v>19</v>
      </c>
      <c r="B3" s="107" t="s">
        <v>20</v>
      </c>
      <c r="C3" s="111" t="s">
        <v>21</v>
      </c>
      <c r="D3" s="111" t="s">
        <v>22</v>
      </c>
      <c r="E3" s="105" t="s">
        <v>23</v>
      </c>
      <c r="F3" s="111" t="s">
        <v>24</v>
      </c>
      <c r="G3" s="10" t="s">
        <v>25</v>
      </c>
      <c r="H3" s="107" t="s">
        <v>26</v>
      </c>
      <c r="I3" s="107" t="s">
        <v>218</v>
      </c>
      <c r="J3" s="100" t="s">
        <v>27</v>
      </c>
      <c r="K3" s="100" t="s">
        <v>28</v>
      </c>
      <c r="L3" s="100" t="str">
        <f>IFERROR(VLOOKUP(CONCATENATE(J3,K3),Parámetro!$A$56:$B$80,2,FALSE),"-")</f>
        <v>Extremo (20)</v>
      </c>
      <c r="M3" s="36" t="s">
        <v>37</v>
      </c>
      <c r="N3" s="96" t="s">
        <v>30</v>
      </c>
      <c r="O3" s="13" t="s">
        <v>209</v>
      </c>
      <c r="P3" s="13" t="s">
        <v>219</v>
      </c>
      <c r="Q3" s="10" t="s">
        <v>237</v>
      </c>
      <c r="R3" s="10" t="s">
        <v>174</v>
      </c>
      <c r="S3" s="10" t="s">
        <v>210</v>
      </c>
      <c r="T3" s="13" t="s">
        <v>175</v>
      </c>
      <c r="U3" s="42">
        <v>15</v>
      </c>
      <c r="V3" s="42">
        <v>15</v>
      </c>
      <c r="W3" s="42">
        <v>15</v>
      </c>
      <c r="X3" s="42">
        <v>15</v>
      </c>
      <c r="Y3" s="42">
        <v>15</v>
      </c>
      <c r="Z3" s="42">
        <v>15</v>
      </c>
      <c r="AA3" s="42">
        <v>10</v>
      </c>
      <c r="AB3" s="42">
        <f t="shared" ref="AB3:AB10" si="0">SUM(U3:AA3)</f>
        <v>100</v>
      </c>
      <c r="AC3" s="43" t="str">
        <f>_xlfn.IFS(AB3&lt;=85,"Débil",AB3&gt;=96,"Fuerte",AB3&gt;=86,"Moderado")</f>
        <v>Fuerte</v>
      </c>
      <c r="AD3" s="44" t="s">
        <v>43</v>
      </c>
      <c r="AE3" s="43" t="str">
        <f>IFERROR(VLOOKUP(CONCATENATE(AC3,AD3),Parámetro!$A$2:$B$10,2,FALSE),"-")</f>
        <v>Moderado</v>
      </c>
      <c r="AF3" s="43">
        <f>IFERROR(_xlfn.IFS(AE3="Fuerte",100,AE3="Moderado",50,AE3="Débil",0),"-")</f>
        <v>50</v>
      </c>
      <c r="AG3" s="99" t="str">
        <f>IFERROR(_xlfn.IFS(AVERAGE($AF$3:$AF$5)=100,"Fuerte",AVERAGE($AF$3:$AF$5)&lt;50,"Débil",AVERAGE($AF$3:$AF$5)&gt;=50,"Moderado"),"-")</f>
        <v>Moderado</v>
      </c>
      <c r="AH3" s="17" t="s">
        <v>46</v>
      </c>
      <c r="AI3" s="17" t="s">
        <v>46</v>
      </c>
      <c r="AJ3" s="15">
        <f>IFERROR(VLOOKUP(CONCATENATE(AG3,AH3,AI3),Parámetro!$A$13:$B$24,2,FALSE),"-")</f>
        <v>1</v>
      </c>
      <c r="AK3" s="15">
        <f>IFERROR(VLOOKUP(CONCATENATE(AG3,AH3,AI3),Parámetro!$A$27:$B$38,2,FALSE),"-")</f>
        <v>1</v>
      </c>
      <c r="AL3" s="98" t="s">
        <v>32</v>
      </c>
      <c r="AM3" s="98" t="s">
        <v>62</v>
      </c>
      <c r="AN3" s="98" t="str">
        <f>IFERROR(VLOOKUP(CONCATENATE(AL3,AM3),Parámetro!$A$56:$B$80,2,FALSE),"-")</f>
        <v>Alto (12)</v>
      </c>
      <c r="AO3" s="98" t="s">
        <v>34</v>
      </c>
      <c r="AP3" s="96" t="s">
        <v>238</v>
      </c>
      <c r="AQ3" s="97"/>
      <c r="AR3" s="97" t="s">
        <v>236</v>
      </c>
      <c r="AS3" s="96" t="s">
        <v>35</v>
      </c>
    </row>
    <row r="4" spans="1:45" ht="109.5" customHeight="1" x14ac:dyDescent="0.3">
      <c r="A4" s="114"/>
      <c r="B4" s="114"/>
      <c r="C4" s="112"/>
      <c r="D4" s="112"/>
      <c r="E4" s="116"/>
      <c r="F4" s="112"/>
      <c r="G4" s="10" t="s">
        <v>36</v>
      </c>
      <c r="H4" s="114"/>
      <c r="I4" s="114"/>
      <c r="J4" s="100"/>
      <c r="K4" s="100"/>
      <c r="L4" s="100"/>
      <c r="M4" s="36" t="s">
        <v>72</v>
      </c>
      <c r="N4" s="96"/>
      <c r="O4" s="13" t="s">
        <v>38</v>
      </c>
      <c r="P4" s="13" t="s">
        <v>39</v>
      </c>
      <c r="Q4" s="10" t="s">
        <v>40</v>
      </c>
      <c r="R4" s="10" t="s">
        <v>229</v>
      </c>
      <c r="S4" s="10" t="s">
        <v>41</v>
      </c>
      <c r="T4" s="13" t="s">
        <v>42</v>
      </c>
      <c r="U4" s="42">
        <v>15</v>
      </c>
      <c r="V4" s="42">
        <v>15</v>
      </c>
      <c r="W4" s="42">
        <v>15</v>
      </c>
      <c r="X4" s="42">
        <v>15</v>
      </c>
      <c r="Y4" s="42">
        <v>15</v>
      </c>
      <c r="Z4" s="42">
        <v>15</v>
      </c>
      <c r="AA4" s="42">
        <v>10</v>
      </c>
      <c r="AB4" s="42">
        <f t="shared" si="0"/>
        <v>100</v>
      </c>
      <c r="AC4" s="43" t="str">
        <f t="shared" ref="AC4:AC10" si="1">_xlfn.IFS(AB4&lt;=85,"Débil",AB4&gt;=96,"Fuerte",AB4&gt;=86,"Moderado")</f>
        <v>Fuerte</v>
      </c>
      <c r="AD4" s="43" t="s">
        <v>44</v>
      </c>
      <c r="AE4" s="43" t="str">
        <f>IFERROR(VLOOKUP(CONCATENATE(AC4,AD4),Parámetro!$A$2:$B$10,2,FALSE),"-")</f>
        <v>Fuerte</v>
      </c>
      <c r="AF4" s="43">
        <f t="shared" ref="AF4:AF10" si="2">IFERROR(_xlfn.IFS(AE4="Fuerte",100,AE4="Moderado",50,AE4="Débil",0),"-")</f>
        <v>100</v>
      </c>
      <c r="AG4" s="99"/>
      <c r="AH4" s="16" t="s">
        <v>46</v>
      </c>
      <c r="AI4" s="16" t="s">
        <v>45</v>
      </c>
      <c r="AJ4" s="15">
        <f>IFERROR(VLOOKUP(CONCATENATE(AG3,AH4,AI4),Parámetro!$A$13:$B$24,2,FALSE),"-")</f>
        <v>1</v>
      </c>
      <c r="AK4" s="15">
        <f>IFERROR(VLOOKUP(CONCATENATE(AG3,AH4,AI4),Parámetro!$A$27:$B$38,2,FALSE),"-")</f>
        <v>0</v>
      </c>
      <c r="AL4" s="98"/>
      <c r="AM4" s="98"/>
      <c r="AN4" s="98"/>
      <c r="AO4" s="98"/>
      <c r="AP4" s="96"/>
      <c r="AQ4" s="97"/>
      <c r="AR4" s="97"/>
      <c r="AS4" s="96"/>
    </row>
    <row r="5" spans="1:45" ht="79.55" customHeight="1" x14ac:dyDescent="0.3">
      <c r="A5" s="108"/>
      <c r="B5" s="108"/>
      <c r="C5" s="113"/>
      <c r="D5" s="113"/>
      <c r="E5" s="106"/>
      <c r="F5" s="113"/>
      <c r="G5" s="10" t="s">
        <v>47</v>
      </c>
      <c r="H5" s="108"/>
      <c r="I5" s="108"/>
      <c r="J5" s="100"/>
      <c r="K5" s="100"/>
      <c r="L5" s="100"/>
      <c r="M5" s="36" t="s">
        <v>37</v>
      </c>
      <c r="N5" s="96"/>
      <c r="O5" s="13" t="s">
        <v>38</v>
      </c>
      <c r="P5" s="13" t="s">
        <v>48</v>
      </c>
      <c r="Q5" s="10" t="s">
        <v>49</v>
      </c>
      <c r="R5" s="10" t="s">
        <v>50</v>
      </c>
      <c r="S5" s="10" t="s">
        <v>51</v>
      </c>
      <c r="T5" s="13" t="s">
        <v>52</v>
      </c>
      <c r="U5" s="42">
        <v>15</v>
      </c>
      <c r="V5" s="42">
        <v>15</v>
      </c>
      <c r="W5" s="42">
        <v>15</v>
      </c>
      <c r="X5" s="42">
        <v>10</v>
      </c>
      <c r="Y5" s="42">
        <v>15</v>
      </c>
      <c r="Z5" s="42">
        <v>15</v>
      </c>
      <c r="AA5" s="42">
        <v>10</v>
      </c>
      <c r="AB5" s="42">
        <f t="shared" si="0"/>
        <v>95</v>
      </c>
      <c r="AC5" s="43" t="str">
        <f t="shared" si="1"/>
        <v>Moderado</v>
      </c>
      <c r="AD5" s="43" t="s">
        <v>44</v>
      </c>
      <c r="AE5" s="43" t="str">
        <f>IFERROR(VLOOKUP(CONCATENATE(AC5,AD5),Parámetro!$A$2:$B$10,2,FALSE),"-")</f>
        <v>Moderado</v>
      </c>
      <c r="AF5" s="43">
        <f t="shared" si="2"/>
        <v>50</v>
      </c>
      <c r="AG5" s="99"/>
      <c r="AH5" s="16" t="s">
        <v>45</v>
      </c>
      <c r="AI5" s="16" t="s">
        <v>46</v>
      </c>
      <c r="AJ5" s="15">
        <f>IFERROR(VLOOKUP(CONCATENATE(AG3,AH5,AI5),Parámetro!$A$13:$B$24,2,FALSE),"-")</f>
        <v>0</v>
      </c>
      <c r="AK5" s="15">
        <f>IFERROR(VLOOKUP(CONCATENATE(AG3,AH5,AI5),Parámetro!$A$27:$B$38,2,FALSE),"-")</f>
        <v>1</v>
      </c>
      <c r="AL5" s="98"/>
      <c r="AM5" s="98"/>
      <c r="AN5" s="98"/>
      <c r="AO5" s="98"/>
      <c r="AP5" s="96"/>
      <c r="AQ5" s="97"/>
      <c r="AR5" s="97"/>
      <c r="AS5" s="96"/>
    </row>
    <row r="6" spans="1:45" ht="106.55" customHeight="1" x14ac:dyDescent="0.3">
      <c r="A6" s="107" t="s">
        <v>19</v>
      </c>
      <c r="B6" s="97" t="s">
        <v>53</v>
      </c>
      <c r="C6" s="115" t="s">
        <v>54</v>
      </c>
      <c r="D6" s="115" t="s">
        <v>55</v>
      </c>
      <c r="E6" s="96" t="s">
        <v>23</v>
      </c>
      <c r="F6" s="115" t="s">
        <v>56</v>
      </c>
      <c r="G6" s="10" t="s">
        <v>57</v>
      </c>
      <c r="H6" s="97" t="s">
        <v>58</v>
      </c>
      <c r="I6" s="97" t="s">
        <v>226</v>
      </c>
      <c r="J6" s="100" t="s">
        <v>27</v>
      </c>
      <c r="K6" s="100" t="s">
        <v>28</v>
      </c>
      <c r="L6" s="100" t="str">
        <f>IFERROR(VLOOKUP(CONCATENATE(J6,K6),Parámetro!$A$56:$B$80,2,FALSE),"-")</f>
        <v>Extremo (20)</v>
      </c>
      <c r="M6" s="36" t="s">
        <v>37</v>
      </c>
      <c r="N6" s="96" t="s">
        <v>30</v>
      </c>
      <c r="O6" s="13" t="s">
        <v>59</v>
      </c>
      <c r="P6" s="13" t="s">
        <v>60</v>
      </c>
      <c r="Q6" s="10" t="s">
        <v>61</v>
      </c>
      <c r="R6" s="10" t="s">
        <v>222</v>
      </c>
      <c r="S6" s="10" t="s">
        <v>223</v>
      </c>
      <c r="T6" s="14" t="s">
        <v>265</v>
      </c>
      <c r="U6" s="42">
        <v>15</v>
      </c>
      <c r="V6" s="42">
        <v>15</v>
      </c>
      <c r="W6" s="42">
        <v>15</v>
      </c>
      <c r="X6" s="42">
        <v>10</v>
      </c>
      <c r="Y6" s="42">
        <v>15</v>
      </c>
      <c r="Z6" s="42">
        <v>15</v>
      </c>
      <c r="AA6" s="42">
        <v>10</v>
      </c>
      <c r="AB6" s="42">
        <f t="shared" si="0"/>
        <v>95</v>
      </c>
      <c r="AC6" s="43" t="str">
        <f t="shared" si="1"/>
        <v>Moderado</v>
      </c>
      <c r="AD6" s="43" t="s">
        <v>43</v>
      </c>
      <c r="AE6" s="43" t="str">
        <f>IFERROR(VLOOKUP(CONCATENATE(AC6,AD6),Parámetro!$A$2:$B$10,2,FALSE),"-")</f>
        <v>Moderado</v>
      </c>
      <c r="AF6" s="43">
        <f t="shared" si="2"/>
        <v>50</v>
      </c>
      <c r="AG6" s="99" t="str">
        <f>IFERROR(_xlfn.IFS(AVERAGE($AF$3:$AF$5)=100,"Fuerte",AVERAGE($AF$3:$AF$5)&lt;50,"Débil",AVERAGE($AF$3:$AF$5)&gt;=50,"Moderado"),"-")</f>
        <v>Moderado</v>
      </c>
      <c r="AH6" s="16" t="s">
        <v>45</v>
      </c>
      <c r="AI6" s="16" t="s">
        <v>46</v>
      </c>
      <c r="AJ6" s="15">
        <f>IFERROR(VLOOKUP(CONCATENATE(AG6,AH6,AI6),Parámetro!$A$13:$B$24,2,FALSE),"-")</f>
        <v>0</v>
      </c>
      <c r="AK6" s="15">
        <f>IFERROR(VLOOKUP(CONCATENATE(AG6,AH6,AI6),Parámetro!$A$27:$B$38,2,FALSE),"-")</f>
        <v>1</v>
      </c>
      <c r="AL6" s="98" t="s">
        <v>27</v>
      </c>
      <c r="AM6" s="98" t="s">
        <v>62</v>
      </c>
      <c r="AN6" s="98" t="str">
        <f>IFERROR(VLOOKUP(CONCATENATE(AL6,AM6),Parámetro!$A$56:$B$80,2,FALSE),"-")</f>
        <v>Extremo (15)</v>
      </c>
      <c r="AO6" s="98" t="s">
        <v>34</v>
      </c>
      <c r="AP6" s="96" t="s">
        <v>235</v>
      </c>
      <c r="AQ6" s="97"/>
      <c r="AR6" s="97" t="s">
        <v>176</v>
      </c>
      <c r="AS6" s="96" t="s">
        <v>64</v>
      </c>
    </row>
    <row r="7" spans="1:45" ht="178.55" customHeight="1" x14ac:dyDescent="0.3">
      <c r="A7" s="114"/>
      <c r="B7" s="97"/>
      <c r="C7" s="115"/>
      <c r="D7" s="115"/>
      <c r="E7" s="96"/>
      <c r="F7" s="115"/>
      <c r="G7" s="10" t="s">
        <v>220</v>
      </c>
      <c r="H7" s="97"/>
      <c r="I7" s="97"/>
      <c r="J7" s="100"/>
      <c r="K7" s="100"/>
      <c r="L7" s="100"/>
      <c r="M7" s="36" t="s">
        <v>37</v>
      </c>
      <c r="N7" s="96"/>
      <c r="O7" s="13" t="s">
        <v>177</v>
      </c>
      <c r="P7" s="13" t="s">
        <v>178</v>
      </c>
      <c r="Q7" s="10" t="s">
        <v>224</v>
      </c>
      <c r="R7" s="10" t="s">
        <v>262</v>
      </c>
      <c r="S7" s="10" t="s">
        <v>233</v>
      </c>
      <c r="T7" s="13" t="s">
        <v>207</v>
      </c>
      <c r="U7" s="42">
        <v>15</v>
      </c>
      <c r="V7" s="42">
        <v>15</v>
      </c>
      <c r="W7" s="42">
        <v>15</v>
      </c>
      <c r="X7" s="42">
        <v>10</v>
      </c>
      <c r="Y7" s="42">
        <v>15</v>
      </c>
      <c r="Z7" s="42">
        <v>15</v>
      </c>
      <c r="AA7" s="42">
        <v>10</v>
      </c>
      <c r="AB7" s="42">
        <f t="shared" si="0"/>
        <v>95</v>
      </c>
      <c r="AC7" s="43" t="str">
        <f>_xlfn.IFS(AB7&lt;=85,"Débil",AB7&gt;=96,"Fuerte",AB7&gt;=86,"Moderado")</f>
        <v>Moderado</v>
      </c>
      <c r="AD7" s="44" t="s">
        <v>43</v>
      </c>
      <c r="AE7" s="43" t="str">
        <f>IFERROR(VLOOKUP(CONCATENATE(AC7,AD7),Parámetro!$A$2:$B$10,2,FALSE),"-")</f>
        <v>Moderado</v>
      </c>
      <c r="AF7" s="43">
        <f t="shared" si="2"/>
        <v>50</v>
      </c>
      <c r="AG7" s="99"/>
      <c r="AH7" s="16" t="s">
        <v>45</v>
      </c>
      <c r="AI7" s="16" t="s">
        <v>46</v>
      </c>
      <c r="AJ7" s="15">
        <f>IFERROR(VLOOKUP(CONCATENATE(AG6,AH7,AI7),Parámetro!$A$13:$B$24,2,FALSE),"-")</f>
        <v>0</v>
      </c>
      <c r="AK7" s="15">
        <f>IFERROR(VLOOKUP(CONCATENATE(AG6,AH7,AI7),Parámetro!$A$27:$B$38,2,FALSE),"-")</f>
        <v>1</v>
      </c>
      <c r="AL7" s="98"/>
      <c r="AM7" s="98"/>
      <c r="AN7" s="98"/>
      <c r="AO7" s="98"/>
      <c r="AP7" s="96"/>
      <c r="AQ7" s="97"/>
      <c r="AR7" s="97"/>
      <c r="AS7" s="96"/>
    </row>
    <row r="8" spans="1:45" ht="123.05" customHeight="1" x14ac:dyDescent="0.3">
      <c r="A8" s="114"/>
      <c r="B8" s="97"/>
      <c r="C8" s="115"/>
      <c r="D8" s="115"/>
      <c r="E8" s="96"/>
      <c r="F8" s="115"/>
      <c r="G8" s="10" t="s">
        <v>208</v>
      </c>
      <c r="H8" s="97"/>
      <c r="I8" s="97"/>
      <c r="J8" s="100"/>
      <c r="K8" s="100"/>
      <c r="L8" s="100"/>
      <c r="M8" s="36" t="s">
        <v>37</v>
      </c>
      <c r="N8" s="96"/>
      <c r="O8" s="13" t="s">
        <v>177</v>
      </c>
      <c r="P8" s="13" t="s">
        <v>178</v>
      </c>
      <c r="Q8" s="10" t="s">
        <v>230</v>
      </c>
      <c r="R8" s="10" t="s">
        <v>263</v>
      </c>
      <c r="S8" s="10" t="s">
        <v>234</v>
      </c>
      <c r="T8" s="13" t="str">
        <f>+T7</f>
        <v>Informe mensual de interventoría</v>
      </c>
      <c r="U8" s="42">
        <v>15</v>
      </c>
      <c r="V8" s="42">
        <v>15</v>
      </c>
      <c r="W8" s="42">
        <v>15</v>
      </c>
      <c r="X8" s="42">
        <v>10</v>
      </c>
      <c r="Y8" s="42">
        <v>15</v>
      </c>
      <c r="Z8" s="42">
        <v>15</v>
      </c>
      <c r="AA8" s="42">
        <v>10</v>
      </c>
      <c r="AB8" s="42">
        <f t="shared" si="0"/>
        <v>95</v>
      </c>
      <c r="AC8" s="43" t="str">
        <f>_xlfn.IFS(AB8&lt;=85,"Débil",AB8&gt;=96,"Fuerte",AB8&gt;=86,"Moderado")</f>
        <v>Moderado</v>
      </c>
      <c r="AD8" s="44" t="s">
        <v>43</v>
      </c>
      <c r="AE8" s="43" t="str">
        <f>IFERROR(VLOOKUP(CONCATENATE(AC8,AD8),Parámetro!$A$2:$B$10,2,FALSE),"-")</f>
        <v>Moderado</v>
      </c>
      <c r="AF8" s="43">
        <f t="shared" si="2"/>
        <v>50</v>
      </c>
      <c r="AG8" s="99"/>
      <c r="AH8" s="16" t="s">
        <v>45</v>
      </c>
      <c r="AI8" s="16" t="s">
        <v>46</v>
      </c>
      <c r="AJ8" s="15">
        <f>IFERROR(VLOOKUP(CONCATENATE(AG6,AH8,AI8),Parámetro!$A$13:$B$24,2,FALSE),"-")</f>
        <v>0</v>
      </c>
      <c r="AK8" s="15">
        <f>IFERROR(VLOOKUP(CONCATENATE(AG6,AH8,AI8),Parámetro!$A$27:$B$38,2,FALSE),"-")</f>
        <v>1</v>
      </c>
      <c r="AL8" s="98"/>
      <c r="AM8" s="98"/>
      <c r="AN8" s="98"/>
      <c r="AO8" s="98"/>
      <c r="AP8" s="96"/>
      <c r="AQ8" s="97"/>
      <c r="AR8" s="97"/>
      <c r="AS8" s="96"/>
    </row>
    <row r="9" spans="1:45" ht="94.6" customHeight="1" x14ac:dyDescent="0.3">
      <c r="A9" s="108"/>
      <c r="B9" s="97"/>
      <c r="C9" s="115"/>
      <c r="D9" s="115"/>
      <c r="E9" s="96"/>
      <c r="F9" s="115"/>
      <c r="G9" s="11" t="s">
        <v>221</v>
      </c>
      <c r="H9" s="97"/>
      <c r="I9" s="97"/>
      <c r="J9" s="100"/>
      <c r="K9" s="100"/>
      <c r="L9" s="100"/>
      <c r="M9" s="36" t="s">
        <v>72</v>
      </c>
      <c r="N9" s="96"/>
      <c r="O9" s="13" t="s">
        <v>59</v>
      </c>
      <c r="P9" s="13" t="s">
        <v>178</v>
      </c>
      <c r="Q9" s="10" t="s">
        <v>231</v>
      </c>
      <c r="R9" s="10" t="s">
        <v>232</v>
      </c>
      <c r="S9" s="10" t="s">
        <v>41</v>
      </c>
      <c r="T9" s="13" t="s">
        <v>225</v>
      </c>
      <c r="U9" s="42">
        <v>15</v>
      </c>
      <c r="V9" s="42">
        <v>15</v>
      </c>
      <c r="W9" s="42">
        <v>15</v>
      </c>
      <c r="X9" s="42">
        <v>15</v>
      </c>
      <c r="Y9" s="42">
        <v>15</v>
      </c>
      <c r="Z9" s="42">
        <v>15</v>
      </c>
      <c r="AA9" s="42">
        <v>10</v>
      </c>
      <c r="AB9" s="42">
        <f t="shared" si="0"/>
        <v>100</v>
      </c>
      <c r="AC9" s="43" t="str">
        <f>_xlfn.IFS(AB9&lt;=85,"Débil",AB9&gt;=96,"Fuerte",AB9&gt;=86,"Moderado")</f>
        <v>Fuerte</v>
      </c>
      <c r="AD9" s="44" t="s">
        <v>43</v>
      </c>
      <c r="AE9" s="43" t="str">
        <f>IFERROR(VLOOKUP(CONCATENATE(AC9,AD9),Parámetro!$A$2:$B$10,2,FALSE),"-")</f>
        <v>Moderado</v>
      </c>
      <c r="AF9" s="43">
        <f t="shared" si="2"/>
        <v>50</v>
      </c>
      <c r="AG9" s="99"/>
      <c r="AH9" s="16" t="s">
        <v>46</v>
      </c>
      <c r="AI9" s="16" t="s">
        <v>46</v>
      </c>
      <c r="AJ9" s="15">
        <f>IFERROR(VLOOKUP(CONCATENATE(AG6,AH9,AI9),Parámetro!$A$13:$B$24,2,FALSE),"-")</f>
        <v>1</v>
      </c>
      <c r="AK9" s="15">
        <f>IFERROR(VLOOKUP(CONCATENATE(AG6,AH9,AI9),Parámetro!$A$27:$B$38,2,FALSE),"-")</f>
        <v>1</v>
      </c>
      <c r="AL9" s="98"/>
      <c r="AM9" s="98"/>
      <c r="AN9" s="98"/>
      <c r="AO9" s="98"/>
      <c r="AP9" s="96"/>
      <c r="AQ9" s="97"/>
      <c r="AR9" s="97"/>
      <c r="AS9" s="96"/>
    </row>
    <row r="10" spans="1:45" ht="67.599999999999994" customHeight="1" x14ac:dyDescent="0.3">
      <c r="A10" s="107" t="s">
        <v>19</v>
      </c>
      <c r="B10" s="97" t="s">
        <v>65</v>
      </c>
      <c r="C10" s="115" t="s">
        <v>66</v>
      </c>
      <c r="D10" s="115" t="s">
        <v>67</v>
      </c>
      <c r="E10" s="96" t="s">
        <v>23</v>
      </c>
      <c r="F10" s="115" t="s">
        <v>24</v>
      </c>
      <c r="G10" s="10" t="s">
        <v>68</v>
      </c>
      <c r="H10" s="97" t="s">
        <v>69</v>
      </c>
      <c r="I10" s="97" t="s">
        <v>227</v>
      </c>
      <c r="J10" s="100" t="s">
        <v>32</v>
      </c>
      <c r="K10" s="100" t="s">
        <v>28</v>
      </c>
      <c r="L10" s="100" t="str">
        <f>IFERROR(VLOOKUP(CONCATENATE(J10,K10),Parámetro!$A$56:$B$80,2,FALSE),"-")</f>
        <v>Extremo (16)</v>
      </c>
      <c r="M10" s="103" t="s">
        <v>72</v>
      </c>
      <c r="N10" s="96" t="s">
        <v>30</v>
      </c>
      <c r="O10" s="105" t="s">
        <v>73</v>
      </c>
      <c r="P10" s="105" t="s">
        <v>74</v>
      </c>
      <c r="Q10" s="107" t="s">
        <v>75</v>
      </c>
      <c r="R10" s="107" t="s">
        <v>76</v>
      </c>
      <c r="S10" s="107" t="s">
        <v>77</v>
      </c>
      <c r="T10" s="105" t="s">
        <v>78</v>
      </c>
      <c r="U10" s="101">
        <v>15</v>
      </c>
      <c r="V10" s="101">
        <v>15</v>
      </c>
      <c r="W10" s="101">
        <v>15</v>
      </c>
      <c r="X10" s="101">
        <v>15</v>
      </c>
      <c r="Y10" s="101">
        <v>15</v>
      </c>
      <c r="Z10" s="101">
        <v>15</v>
      </c>
      <c r="AA10" s="101">
        <v>10</v>
      </c>
      <c r="AB10" s="101">
        <f t="shared" si="0"/>
        <v>100</v>
      </c>
      <c r="AC10" s="119" t="str">
        <f t="shared" si="1"/>
        <v>Fuerte</v>
      </c>
      <c r="AD10" s="119" t="s">
        <v>43</v>
      </c>
      <c r="AE10" s="119" t="str">
        <f>IFERROR(VLOOKUP(CONCATENATE(AC10,AD10),Parámetro!$A$2:$B$10,2,FALSE),"-")</f>
        <v>Moderado</v>
      </c>
      <c r="AF10" s="119">
        <f t="shared" si="2"/>
        <v>50</v>
      </c>
      <c r="AG10" s="99" t="str">
        <f>IFERROR(_xlfn.IFS(AVERAGE($AF$3:$AF$5)=100,"Fuerte",AVERAGE($AF$3:$AF$5)&lt;50,"Débil",AVERAGE($AF$3:$AF$5)&gt;=50,"Moderado"),"-")</f>
        <v>Moderado</v>
      </c>
      <c r="AH10" s="109" t="s">
        <v>46</v>
      </c>
      <c r="AI10" s="109" t="s">
        <v>79</v>
      </c>
      <c r="AJ10" s="117">
        <f>IFERROR(VLOOKUP(CONCATENATE(AG10,AH10,AI10),Parámetro!$A$13:$B$24,2,FALSE),"-")</f>
        <v>1</v>
      </c>
      <c r="AK10" s="117">
        <f>IFERROR(VLOOKUP(CONCATENATE(AG10,AH10,AI10),Parámetro!$A$27:$B$38,2,FALSE),"-")</f>
        <v>0</v>
      </c>
      <c r="AL10" s="98" t="s">
        <v>106</v>
      </c>
      <c r="AM10" s="98" t="s">
        <v>28</v>
      </c>
      <c r="AN10" s="98" t="str">
        <f>IFERROR(VLOOKUP(CONCATENATE(AL10,AM10),Parámetro!$A$56:$B$80,2,FALSE),"-")</f>
        <v>Extremo (12)</v>
      </c>
      <c r="AO10" s="98" t="s">
        <v>34</v>
      </c>
      <c r="AP10" s="96" t="s">
        <v>264</v>
      </c>
      <c r="AQ10" s="97"/>
      <c r="AR10" s="97" t="s">
        <v>176</v>
      </c>
      <c r="AS10" s="96" t="s">
        <v>228</v>
      </c>
    </row>
    <row r="11" spans="1:45" ht="67.599999999999994" customHeight="1" x14ac:dyDescent="0.3">
      <c r="A11" s="108"/>
      <c r="B11" s="97"/>
      <c r="C11" s="115"/>
      <c r="D11" s="115"/>
      <c r="E11" s="96"/>
      <c r="F11" s="115"/>
      <c r="G11" s="10" t="s">
        <v>81</v>
      </c>
      <c r="H11" s="97"/>
      <c r="I11" s="97"/>
      <c r="J11" s="100"/>
      <c r="K11" s="100"/>
      <c r="L11" s="100"/>
      <c r="M11" s="104"/>
      <c r="N11" s="96"/>
      <c r="O11" s="106"/>
      <c r="P11" s="106"/>
      <c r="Q11" s="108"/>
      <c r="R11" s="108"/>
      <c r="S11" s="108"/>
      <c r="T11" s="106"/>
      <c r="U11" s="102"/>
      <c r="V11" s="102"/>
      <c r="W11" s="102"/>
      <c r="X11" s="102"/>
      <c r="Y11" s="102"/>
      <c r="Z11" s="102"/>
      <c r="AA11" s="102"/>
      <c r="AB11" s="102"/>
      <c r="AC11" s="120"/>
      <c r="AD11" s="120"/>
      <c r="AE11" s="120"/>
      <c r="AF11" s="120"/>
      <c r="AG11" s="99"/>
      <c r="AH11" s="110"/>
      <c r="AI11" s="110"/>
      <c r="AJ11" s="118"/>
      <c r="AK11" s="118"/>
      <c r="AL11" s="98"/>
      <c r="AM11" s="98"/>
      <c r="AN11" s="98"/>
      <c r="AO11" s="98"/>
      <c r="AP11" s="96"/>
      <c r="AQ11" s="97"/>
      <c r="AR11" s="97"/>
      <c r="AS11" s="96"/>
    </row>
    <row r="15" spans="1:45" x14ac:dyDescent="0.3">
      <c r="O15" s="7"/>
    </row>
    <row r="16" spans="1:45" x14ac:dyDescent="0.3">
      <c r="O16" s="7"/>
    </row>
    <row r="17" spans="15:15" x14ac:dyDescent="0.3">
      <c r="O17" s="7"/>
    </row>
  </sheetData>
  <mergeCells count="86">
    <mergeCell ref="AJ10:AJ11"/>
    <mergeCell ref="AK10:AK11"/>
    <mergeCell ref="AC10:AC11"/>
    <mergeCell ref="AD10:AD11"/>
    <mergeCell ref="AE10:AE11"/>
    <mergeCell ref="AF10:AF11"/>
    <mergeCell ref="AH10:AH11"/>
    <mergeCell ref="E3:E5"/>
    <mergeCell ref="H10:H11"/>
    <mergeCell ref="I10:I11"/>
    <mergeCell ref="S10:S11"/>
    <mergeCell ref="T10:T11"/>
    <mergeCell ref="F10:F11"/>
    <mergeCell ref="F6:F9"/>
    <mergeCell ref="N3:N5"/>
    <mergeCell ref="N6:N9"/>
    <mergeCell ref="N10:N11"/>
    <mergeCell ref="A3:A5"/>
    <mergeCell ref="B3:B5"/>
    <mergeCell ref="C3:C5"/>
    <mergeCell ref="B10:B11"/>
    <mergeCell ref="C10:C11"/>
    <mergeCell ref="B6:B9"/>
    <mergeCell ref="C6:C9"/>
    <mergeCell ref="D6:D9"/>
    <mergeCell ref="E6:E9"/>
    <mergeCell ref="A6:A9"/>
    <mergeCell ref="D10:D11"/>
    <mergeCell ref="E10:E11"/>
    <mergeCell ref="A10:A11"/>
    <mergeCell ref="AL10:AL11"/>
    <mergeCell ref="F3:F5"/>
    <mergeCell ref="H3:H5"/>
    <mergeCell ref="I3:I5"/>
    <mergeCell ref="D3:D5"/>
    <mergeCell ref="K3:K5"/>
    <mergeCell ref="L3:L5"/>
    <mergeCell ref="J6:J9"/>
    <mergeCell ref="K6:K9"/>
    <mergeCell ref="L6:L9"/>
    <mergeCell ref="H6:H9"/>
    <mergeCell ref="I6:I9"/>
    <mergeCell ref="J3:J5"/>
    <mergeCell ref="AL3:AL5"/>
    <mergeCell ref="AG3:AG5"/>
    <mergeCell ref="K10:K11"/>
    <mergeCell ref="AM3:AM5"/>
    <mergeCell ref="L10:L11"/>
    <mergeCell ref="M10:M11"/>
    <mergeCell ref="O10:O11"/>
    <mergeCell ref="P10:P11"/>
    <mergeCell ref="Q10:Q11"/>
    <mergeCell ref="R10:R11"/>
    <mergeCell ref="AG10:AG11"/>
    <mergeCell ref="V10:V11"/>
    <mergeCell ref="W10:W11"/>
    <mergeCell ref="X10:X11"/>
    <mergeCell ref="Y10:Y11"/>
    <mergeCell ref="Z10:Z11"/>
    <mergeCell ref="AA10:AA11"/>
    <mergeCell ref="AB10:AB11"/>
    <mergeCell ref="AI10:AI11"/>
    <mergeCell ref="AS10:AS11"/>
    <mergeCell ref="AG6:AG9"/>
    <mergeCell ref="J10:J11"/>
    <mergeCell ref="AP10:AP11"/>
    <mergeCell ref="AQ10:AQ11"/>
    <mergeCell ref="AL6:AL9"/>
    <mergeCell ref="AM6:AM9"/>
    <mergeCell ref="AN6:AN9"/>
    <mergeCell ref="AO6:AO9"/>
    <mergeCell ref="AP6:AP9"/>
    <mergeCell ref="AM10:AM11"/>
    <mergeCell ref="AN10:AN11"/>
    <mergeCell ref="AO10:AO11"/>
    <mergeCell ref="U10:U11"/>
    <mergeCell ref="AR6:AR9"/>
    <mergeCell ref="AR10:AR11"/>
    <mergeCell ref="AS3:AS5"/>
    <mergeCell ref="AQ6:AQ9"/>
    <mergeCell ref="AP3:AP5"/>
    <mergeCell ref="AN3:AN5"/>
    <mergeCell ref="AQ3:AQ5"/>
    <mergeCell ref="AO3:AO5"/>
    <mergeCell ref="AS6:AS9"/>
    <mergeCell ref="AR3:AR5"/>
  </mergeCells>
  <conditionalFormatting sqref="L3 AN3:AN1048576 L6:L1048576">
    <cfRule type="containsText" dxfId="19" priority="5" operator="containsText" text="bajo">
      <formula>NOT(ISERROR(SEARCH("bajo",L3)))</formula>
    </cfRule>
    <cfRule type="containsText" dxfId="18" priority="6" operator="containsText" text="moderado">
      <formula>NOT(ISERROR(SEARCH("moderado",L3)))</formula>
    </cfRule>
    <cfRule type="containsText" dxfId="17" priority="7" operator="containsText" text="alto">
      <formula>NOT(ISERROR(SEARCH("alto",L3)))</formula>
    </cfRule>
    <cfRule type="containsText" dxfId="16" priority="8" operator="containsText" text="extremo">
      <formula>NOT(ISERROR(SEARCH("extremo",L3)))</formula>
    </cfRule>
  </conditionalFormatting>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0">
        <x14:dataValidation type="list" allowBlank="1" showInputMessage="1" showErrorMessage="1" xr:uid="{00000000-0002-0000-0400-000000000000}">
          <x14:formula1>
            <xm:f>Parámetro!$A$40:$A$44</xm:f>
          </x14:formula1>
          <xm:sqref>J6:J1048576 AL3:AL1048576 J3</xm:sqref>
        </x14:dataValidation>
        <x14:dataValidation type="list" allowBlank="1" showInputMessage="1" showErrorMessage="1" xr:uid="{00000000-0002-0000-0400-000001000000}">
          <x14:formula1>
            <xm:f>Parámetro!$A$47:$A$51</xm:f>
          </x14:formula1>
          <xm:sqref>K6:K1048576 AM3:AM1048576 K3</xm:sqref>
        </x14:dataValidation>
        <x14:dataValidation type="list" allowBlank="1" showInputMessage="1" showErrorMessage="1" xr:uid="{00000000-0002-0000-0400-000002000000}">
          <x14:formula1>
            <xm:f>Parámetro!$A$93:$A$96</xm:f>
          </x14:formula1>
          <xm:sqref>AO6:AO1048576 AO3</xm:sqref>
        </x14:dataValidation>
        <x14:dataValidation type="list" allowBlank="1" showInputMessage="1" showErrorMessage="1" xr:uid="{00000000-0002-0000-0400-000003000000}">
          <x14:formula1>
            <xm:f>Parámetro!$A$118:$A$120</xm:f>
          </x14:formula1>
          <xm:sqref>AD12:AD1048576 AD3:AD10</xm:sqref>
        </x14:dataValidation>
        <x14:dataValidation type="list" allowBlank="1" showInputMessage="1" showErrorMessage="1" xr:uid="{00000000-0002-0000-0400-000004000000}">
          <x14:formula1>
            <xm:f>Parámetro!$A$89:$A$90</xm:f>
          </x14:formula1>
          <xm:sqref>M12:M1048576 M3:M10</xm:sqref>
        </x14:dataValidation>
        <x14:dataValidation type="list" allowBlank="1" showInputMessage="1" showErrorMessage="1" xr:uid="{00000000-0002-0000-0400-000005000000}">
          <x14:formula1>
            <xm:f>Parámetro!$A$84:$A$85</xm:f>
          </x14:formula1>
          <xm:sqref>AH12:AH1048576 AH3:AH10</xm:sqref>
        </x14:dataValidation>
        <x14:dataValidation type="list" allowBlank="1" showInputMessage="1" showErrorMessage="1" xr:uid="{00000000-0002-0000-0400-000006000000}">
          <x14:formula1>
            <xm:f>Parámetro!$B$84:$B$86</xm:f>
          </x14:formula1>
          <xm:sqref>AI12:AI1048576 AI3:AI10</xm:sqref>
        </x14:dataValidation>
        <x14:dataValidation type="list" allowBlank="1" showInputMessage="1" showErrorMessage="1" xr:uid="{00000000-0002-0000-0400-000007000000}">
          <x14:formula1>
            <xm:f>Parámetro!$E$2:$E$3</xm:f>
          </x14:formula1>
          <xm:sqref>U12:W1048576 Y3:Z10 Y12:Z1048576 U3:W10</xm:sqref>
        </x14:dataValidation>
        <x14:dataValidation type="list" allowBlank="1" showInputMessage="1" showErrorMessage="1" xr:uid="{00000000-0002-0000-0400-000008000000}">
          <x14:formula1>
            <xm:f>Parámetro!$F$2:$F$4</xm:f>
          </x14:formula1>
          <xm:sqref>X12:X1048576 X3:X10</xm:sqref>
        </x14:dataValidation>
        <x14:dataValidation type="list" allowBlank="1" showInputMessage="1" showErrorMessage="1" xr:uid="{00000000-0002-0000-0400-000009000000}">
          <x14:formula1>
            <xm:f>Parámetro!$G$2:$G$4</xm:f>
          </x14:formula1>
          <xm:sqref>AA12:AA1048576 AA3:AA10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12"/>
  <sheetViews>
    <sheetView showGridLines="0" zoomScale="70" zoomScaleNormal="70" workbookViewId="0">
      <pane xSplit="5" ySplit="2" topLeftCell="F3" activePane="bottomRight" state="frozen"/>
      <selection pane="topRight" activeCell="F1" sqref="F1"/>
      <selection pane="bottomLeft" activeCell="A13" sqref="A13"/>
      <selection pane="bottomRight" activeCell="J3" sqref="J3:J7"/>
    </sheetView>
  </sheetViews>
  <sheetFormatPr baseColWidth="10" defaultColWidth="11.44140625" defaultRowHeight="14.4" outlineLevelCol="1" x14ac:dyDescent="0.3"/>
  <cols>
    <col min="1" max="1" width="12.44140625" style="2" customWidth="1"/>
    <col min="2" max="2" width="11.44140625" style="2"/>
    <col min="3" max="3" width="20.44140625" style="2" customWidth="1"/>
    <col min="4" max="4" width="14.6640625" style="2" customWidth="1"/>
    <col min="5" max="5" width="8.88671875" style="2" customWidth="1"/>
    <col min="6" max="6" width="11.109375" style="2" customWidth="1"/>
    <col min="7" max="7" width="17.88671875" style="2" customWidth="1"/>
    <col min="8" max="8" width="19" style="2" customWidth="1"/>
    <col min="9" max="9" width="19.33203125" style="2" customWidth="1"/>
    <col min="10" max="11" width="19.6640625" style="2" customWidth="1"/>
    <col min="12" max="12" width="12.33203125" style="2" customWidth="1"/>
    <col min="13" max="13" width="12.88671875" style="2" customWidth="1"/>
    <col min="14" max="14" width="16.33203125" style="2" customWidth="1"/>
    <col min="15" max="15" width="22.33203125" style="2" customWidth="1"/>
    <col min="16" max="16" width="16.88671875" style="2" customWidth="1"/>
    <col min="17" max="17" width="35.44140625" style="2" customWidth="1"/>
    <col min="18" max="18" width="34.33203125" style="2" customWidth="1"/>
    <col min="19" max="19" width="44.88671875" style="2" customWidth="1"/>
    <col min="20" max="20" width="18.33203125" style="2" customWidth="1"/>
    <col min="21" max="27" width="7.109375" style="2" customWidth="1" outlineLevel="1"/>
    <col min="28" max="29" width="12.109375" style="2" customWidth="1"/>
    <col min="30" max="30" width="11.5546875" style="2" customWidth="1"/>
    <col min="31" max="33" width="10.5546875" style="2" customWidth="1"/>
    <col min="34" max="34" width="15.5546875" style="2" customWidth="1"/>
    <col min="35" max="35" width="14.6640625" style="2" customWidth="1"/>
    <col min="36" max="36" width="13.6640625" style="2" customWidth="1"/>
    <col min="37" max="37" width="12.44140625" style="2" customWidth="1"/>
    <col min="38" max="38" width="13.5546875" style="2" customWidth="1"/>
    <col min="39" max="39" width="8.44140625" style="2" customWidth="1"/>
    <col min="40" max="40" width="12.33203125" style="2" customWidth="1"/>
    <col min="41" max="41" width="14.88671875" style="2" customWidth="1"/>
    <col min="42" max="42" width="27.44140625" style="2" customWidth="1"/>
    <col min="43" max="43" width="12.88671875" style="2" customWidth="1"/>
    <col min="44" max="44" width="17.109375" style="2" customWidth="1"/>
    <col min="45" max="45" width="27.5546875" style="2" customWidth="1"/>
    <col min="46" max="46" width="21.33203125" style="2" customWidth="1"/>
    <col min="47" max="47" width="34.33203125" style="2" customWidth="1"/>
    <col min="48" max="16384" width="11.44140625" style="2"/>
  </cols>
  <sheetData>
    <row r="1" spans="1:47" ht="15.75" thickBot="1" x14ac:dyDescent="0.35">
      <c r="A1" s="6" t="s">
        <v>266</v>
      </c>
    </row>
    <row r="2" spans="1:47" ht="91.5" customHeight="1" thickBot="1" x14ac:dyDescent="0.35">
      <c r="A2" s="8" t="s">
        <v>0</v>
      </c>
      <c r="B2" s="8" t="s">
        <v>1</v>
      </c>
      <c r="C2" s="8" t="s">
        <v>2</v>
      </c>
      <c r="D2" s="8" t="s">
        <v>3</v>
      </c>
      <c r="E2" s="8" t="s">
        <v>4</v>
      </c>
      <c r="F2" s="8" t="s">
        <v>5</v>
      </c>
      <c r="G2" s="8" t="s">
        <v>6</v>
      </c>
      <c r="H2" s="8" t="s">
        <v>7</v>
      </c>
      <c r="I2" s="8" t="s">
        <v>214</v>
      </c>
      <c r="J2" s="8" t="s">
        <v>239</v>
      </c>
      <c r="K2" s="8" t="s">
        <v>240</v>
      </c>
      <c r="L2" s="8" t="s">
        <v>8</v>
      </c>
      <c r="M2" s="8" t="s">
        <v>9</v>
      </c>
      <c r="N2" s="8" t="s">
        <v>241</v>
      </c>
      <c r="O2" s="8" t="s">
        <v>242</v>
      </c>
      <c r="P2" s="8" t="s">
        <v>243</v>
      </c>
      <c r="Q2" s="8" t="s">
        <v>244</v>
      </c>
      <c r="R2" s="8" t="s">
        <v>245</v>
      </c>
      <c r="S2" s="8" t="s">
        <v>246</v>
      </c>
      <c r="T2" s="8" t="s">
        <v>247</v>
      </c>
      <c r="U2" s="9" t="s">
        <v>248</v>
      </c>
      <c r="V2" s="9" t="s">
        <v>249</v>
      </c>
      <c r="W2" s="9" t="s">
        <v>250</v>
      </c>
      <c r="X2" s="9" t="s">
        <v>251</v>
      </c>
      <c r="Y2" s="9" t="s">
        <v>252</v>
      </c>
      <c r="Z2" s="9" t="s">
        <v>253</v>
      </c>
      <c r="AA2" s="9" t="s">
        <v>215</v>
      </c>
      <c r="AB2" s="9" t="s">
        <v>216</v>
      </c>
      <c r="AC2" s="8" t="s">
        <v>254</v>
      </c>
      <c r="AD2" s="8" t="s">
        <v>255</v>
      </c>
      <c r="AE2" s="8" t="s">
        <v>217</v>
      </c>
      <c r="AF2" s="8" t="s">
        <v>256</v>
      </c>
      <c r="AG2" s="8" t="s">
        <v>257</v>
      </c>
      <c r="AH2" s="8" t="s">
        <v>258</v>
      </c>
      <c r="AI2" s="8" t="s">
        <v>259</v>
      </c>
      <c r="AJ2" s="8" t="s">
        <v>10</v>
      </c>
      <c r="AK2" s="8" t="s">
        <v>11</v>
      </c>
      <c r="AL2" s="8" t="s">
        <v>260</v>
      </c>
      <c r="AM2" s="8" t="s">
        <v>261</v>
      </c>
      <c r="AN2" s="8" t="s">
        <v>12</v>
      </c>
      <c r="AO2" s="8" t="s">
        <v>13</v>
      </c>
      <c r="AP2" s="8" t="s">
        <v>14</v>
      </c>
      <c r="AQ2" s="8" t="s">
        <v>15</v>
      </c>
      <c r="AR2" s="8" t="s">
        <v>16</v>
      </c>
      <c r="AS2" s="8" t="s">
        <v>17</v>
      </c>
      <c r="AT2" s="18" t="s">
        <v>17</v>
      </c>
      <c r="AU2" s="19" t="s">
        <v>18</v>
      </c>
    </row>
    <row r="3" spans="1:47" ht="129.6" x14ac:dyDescent="0.3">
      <c r="A3" s="123"/>
      <c r="B3" s="121" t="s">
        <v>179</v>
      </c>
      <c r="C3" s="121" t="s">
        <v>180</v>
      </c>
      <c r="D3" s="121" t="s">
        <v>181</v>
      </c>
      <c r="E3" s="121" t="s">
        <v>23</v>
      </c>
      <c r="F3" s="121" t="s">
        <v>24</v>
      </c>
      <c r="G3" s="121" t="s">
        <v>182</v>
      </c>
      <c r="H3" s="121" t="s">
        <v>183</v>
      </c>
      <c r="I3" s="129" t="s">
        <v>184</v>
      </c>
      <c r="J3" s="121" t="s">
        <v>27</v>
      </c>
      <c r="K3" s="121" t="s">
        <v>28</v>
      </c>
      <c r="L3" s="121" t="str">
        <f>IFERROR(VLOOKUP(CONCATENATE(J3,K3),Parámetro!$A$56:$B$80,2,FALSE),"-")</f>
        <v>Extremo (20)</v>
      </c>
      <c r="M3" s="20" t="s">
        <v>72</v>
      </c>
      <c r="N3" s="121" t="s">
        <v>185</v>
      </c>
      <c r="O3" s="20" t="s">
        <v>186</v>
      </c>
      <c r="P3" s="20" t="s">
        <v>188</v>
      </c>
      <c r="Q3" s="20" t="s">
        <v>194</v>
      </c>
      <c r="R3" s="20" t="s">
        <v>192</v>
      </c>
      <c r="S3" s="20" t="s">
        <v>196</v>
      </c>
      <c r="T3" s="20" t="s">
        <v>199</v>
      </c>
      <c r="U3" s="21">
        <v>15</v>
      </c>
      <c r="V3" s="21">
        <v>15</v>
      </c>
      <c r="W3" s="21">
        <v>15</v>
      </c>
      <c r="X3" s="21">
        <v>15</v>
      </c>
      <c r="Y3" s="21">
        <v>15</v>
      </c>
      <c r="Z3" s="21">
        <v>15</v>
      </c>
      <c r="AA3" s="21">
        <v>10</v>
      </c>
      <c r="AB3" s="22">
        <f>SUM(U3:AA3)</f>
        <v>100</v>
      </c>
      <c r="AC3" s="22" t="str">
        <f>_xlfn.IFS(AB3&lt;=85,"Débil",AB3&gt;=96,"Fuerte",AB3&gt;=86,"Moderado")</f>
        <v>Fuerte</v>
      </c>
      <c r="AD3" s="21" t="s">
        <v>44</v>
      </c>
      <c r="AE3" s="22" t="str">
        <f>IFERROR(VLOOKUP(CONCATENATE(AC3,AD3),Parámetro!$A$2:$B$10,2,FALSE),"-")</f>
        <v>Fuerte</v>
      </c>
      <c r="AF3" s="22">
        <f>IFERROR(_xlfn.IFS(AE3="Fuerte",100,AE3="Moderado",50,AE3="Débil",0),"-")</f>
        <v>100</v>
      </c>
      <c r="AG3" s="131" t="str">
        <f>IFERROR(_xlfn.IFS(AVERAGE($AF$3:$AF$7)=100,"Fuerte",AVERAGE($AF$3:$AF$7)&lt;50,"Débil",AVERAGE($AF$3:$AF$7)&gt;=50,"Moderado"),"-")</f>
        <v>Débil</v>
      </c>
      <c r="AH3" s="21" t="s">
        <v>46</v>
      </c>
      <c r="AI3" s="21" t="s">
        <v>45</v>
      </c>
      <c r="AJ3" s="22">
        <f>IFERROR(VLOOKUP(CONCATENATE(AG3,AH3,AI3),Parámetro!$A$13:$B$24,2,FALSE),"-")</f>
        <v>0</v>
      </c>
      <c r="AK3" s="22">
        <f>IFERROR(VLOOKUP(CONCATENATE(AG3,AH3,AI3),Parámetro!$A$27:$B$38,2,FALSE),"-")</f>
        <v>0</v>
      </c>
      <c r="AL3" s="121" t="s">
        <v>32</v>
      </c>
      <c r="AM3" s="121" t="s">
        <v>28</v>
      </c>
      <c r="AN3" s="121" t="str">
        <f>IFERROR(VLOOKUP(CONCATENATE(AL3,AM3),Parámetro!$A$56:$B$80,2,FALSE),"-")</f>
        <v>Extremo (16)</v>
      </c>
      <c r="AO3" s="121" t="s">
        <v>34</v>
      </c>
      <c r="AP3" s="121" t="s">
        <v>206</v>
      </c>
      <c r="AQ3" s="121" t="s">
        <v>201</v>
      </c>
      <c r="AR3" s="121" t="s">
        <v>202</v>
      </c>
      <c r="AS3" s="121" t="s">
        <v>203</v>
      </c>
      <c r="AT3" s="121" t="s">
        <v>267</v>
      </c>
      <c r="AU3" s="126" t="s">
        <v>204</v>
      </c>
    </row>
    <row r="4" spans="1:47" ht="86.4" x14ac:dyDescent="0.3">
      <c r="A4" s="124"/>
      <c r="B4" s="116"/>
      <c r="C4" s="116"/>
      <c r="D4" s="116"/>
      <c r="E4" s="116"/>
      <c r="F4" s="116"/>
      <c r="G4" s="116"/>
      <c r="H4" s="116"/>
      <c r="I4" s="114"/>
      <c r="J4" s="116"/>
      <c r="K4" s="116"/>
      <c r="L4" s="116"/>
      <c r="M4" s="23" t="s">
        <v>37</v>
      </c>
      <c r="N4" s="116"/>
      <c r="O4" s="23" t="s">
        <v>187</v>
      </c>
      <c r="P4" s="23" t="s">
        <v>173</v>
      </c>
      <c r="Q4" s="23" t="s">
        <v>190</v>
      </c>
      <c r="R4" s="23" t="s">
        <v>195</v>
      </c>
      <c r="S4" s="23" t="s">
        <v>197</v>
      </c>
      <c r="T4" s="23" t="s">
        <v>205</v>
      </c>
      <c r="U4" s="24">
        <v>15</v>
      </c>
      <c r="V4" s="24">
        <v>15</v>
      </c>
      <c r="W4" s="24">
        <v>15</v>
      </c>
      <c r="X4" s="24">
        <v>10</v>
      </c>
      <c r="Y4" s="24">
        <v>15</v>
      </c>
      <c r="Z4" s="24">
        <v>15</v>
      </c>
      <c r="AA4" s="24">
        <v>10</v>
      </c>
      <c r="AB4" s="25">
        <f>SUM(U4:AA4)</f>
        <v>95</v>
      </c>
      <c r="AC4" s="25" t="str">
        <f>_xlfn.IFS(AB4&lt;=85,"Débil",AB4&gt;=96,"Fuerte",AB4&gt;=86,"Moderado")</f>
        <v>Moderado</v>
      </c>
      <c r="AD4" s="24" t="s">
        <v>43</v>
      </c>
      <c r="AE4" s="25" t="str">
        <f>IFERROR(VLOOKUP(CONCATENATE(AC4,AD4),Parámetro!$A$2:$B$10,2,FALSE),"-")</f>
        <v>Moderado</v>
      </c>
      <c r="AF4" s="25">
        <f>IFERROR(_xlfn.IFS(AE4="Fuerte",100,AE4="Moderado",50,AE4="Débil",0),"-")</f>
        <v>50</v>
      </c>
      <c r="AG4" s="132"/>
      <c r="AH4" s="24" t="s">
        <v>45</v>
      </c>
      <c r="AI4" s="24" t="s">
        <v>46</v>
      </c>
      <c r="AJ4" s="26" t="str">
        <f>IFERROR(VLOOKUP(CONCATENATE(AG1,AH4,AI4),Parámetro!$A$13:$B$24,2,FALSE),"-")</f>
        <v>-</v>
      </c>
      <c r="AK4" s="26" t="str">
        <f>IFERROR(VLOOKUP(CONCATENATE(AG1,AH4,AI4),Parámetro!$A$27:$B$38,2,FALSE),"-")</f>
        <v>-</v>
      </c>
      <c r="AL4" s="116"/>
      <c r="AM4" s="116"/>
      <c r="AN4" s="116"/>
      <c r="AO4" s="116"/>
      <c r="AP4" s="116"/>
      <c r="AQ4" s="116"/>
      <c r="AR4" s="116"/>
      <c r="AS4" s="116"/>
      <c r="AT4" s="116"/>
      <c r="AU4" s="127"/>
    </row>
    <row r="5" spans="1:47" ht="57.6" x14ac:dyDescent="0.3">
      <c r="A5" s="124"/>
      <c r="B5" s="116"/>
      <c r="C5" s="116"/>
      <c r="D5" s="116"/>
      <c r="E5" s="116"/>
      <c r="F5" s="116"/>
      <c r="G5" s="106"/>
      <c r="H5" s="116"/>
      <c r="I5" s="114"/>
      <c r="J5" s="116"/>
      <c r="K5" s="116"/>
      <c r="L5" s="116"/>
      <c r="M5" s="23" t="s">
        <v>72</v>
      </c>
      <c r="N5" s="116"/>
      <c r="O5" s="23" t="s">
        <v>187</v>
      </c>
      <c r="P5" s="23" t="s">
        <v>189</v>
      </c>
      <c r="Q5" s="23" t="s">
        <v>191</v>
      </c>
      <c r="R5" s="23" t="s">
        <v>193</v>
      </c>
      <c r="S5" s="23" t="s">
        <v>198</v>
      </c>
      <c r="T5" s="23" t="s">
        <v>200</v>
      </c>
      <c r="U5" s="24">
        <v>15</v>
      </c>
      <c r="V5" s="24">
        <v>15</v>
      </c>
      <c r="W5" s="24">
        <v>15</v>
      </c>
      <c r="X5" s="24">
        <v>15</v>
      </c>
      <c r="Y5" s="24">
        <v>15</v>
      </c>
      <c r="Z5" s="24">
        <v>0</v>
      </c>
      <c r="AA5" s="24">
        <v>10</v>
      </c>
      <c r="AB5" s="25">
        <f>SUM(U5:AA5)</f>
        <v>85</v>
      </c>
      <c r="AC5" s="25" t="str">
        <f>_xlfn.IFS(AB5&lt;=85,"Débil",AB5&gt;=96,"Fuerte",AB5&gt;=86,"Moderado")</f>
        <v>Débil</v>
      </c>
      <c r="AD5" s="24" t="s">
        <v>44</v>
      </c>
      <c r="AE5" s="25" t="str">
        <f>IFERROR(VLOOKUP(CONCATENATE(AC5,AD5),Parámetro!$A$2:$B$10,2,FALSE),"-")</f>
        <v>Débil</v>
      </c>
      <c r="AF5" s="25">
        <f>IFERROR(_xlfn.IFS(AE5="Fuerte",100,AE5="Moderado",50,AE5="Débil",0),"-")</f>
        <v>0</v>
      </c>
      <c r="AG5" s="132"/>
      <c r="AH5" s="24" t="s">
        <v>46</v>
      </c>
      <c r="AI5" s="24" t="s">
        <v>45</v>
      </c>
      <c r="AJ5" s="26" t="str">
        <f>IFERROR(VLOOKUP(CONCATENATE(AG2,AH5,AI5),Parámetro!$A$13:$B$24,2,FALSE),"-")</f>
        <v>-</v>
      </c>
      <c r="AK5" s="26" t="str">
        <f>IFERROR(VLOOKUP(CONCATENATE(AG2,AH5,AI5),Parámetro!$A$27:$B$38,2,FALSE),"-")</f>
        <v>-</v>
      </c>
      <c r="AL5" s="116"/>
      <c r="AM5" s="116"/>
      <c r="AN5" s="116"/>
      <c r="AO5" s="116"/>
      <c r="AP5" s="116"/>
      <c r="AQ5" s="116"/>
      <c r="AR5" s="116"/>
      <c r="AS5" s="116"/>
      <c r="AT5" s="116"/>
      <c r="AU5" s="127"/>
    </row>
    <row r="6" spans="1:47" ht="144" x14ac:dyDescent="0.3">
      <c r="A6" s="124"/>
      <c r="B6" s="116"/>
      <c r="C6" s="116"/>
      <c r="D6" s="116"/>
      <c r="E6" s="116"/>
      <c r="F6" s="116"/>
      <c r="G6" s="27" t="s">
        <v>268</v>
      </c>
      <c r="H6" s="116"/>
      <c r="I6" s="114"/>
      <c r="J6" s="116"/>
      <c r="K6" s="116"/>
      <c r="L6" s="116"/>
      <c r="M6" s="27" t="s">
        <v>37</v>
      </c>
      <c r="N6" s="116"/>
      <c r="O6" s="28" t="s">
        <v>211</v>
      </c>
      <c r="P6" s="29" t="s">
        <v>173</v>
      </c>
      <c r="Q6" s="28" t="s">
        <v>269</v>
      </c>
      <c r="R6" s="29" t="s">
        <v>212</v>
      </c>
      <c r="S6" s="29" t="s">
        <v>213</v>
      </c>
      <c r="T6" s="29" t="s">
        <v>270</v>
      </c>
      <c r="U6" s="30">
        <v>15</v>
      </c>
      <c r="V6" s="30">
        <v>15</v>
      </c>
      <c r="W6" s="30">
        <v>15</v>
      </c>
      <c r="X6" s="30">
        <v>15</v>
      </c>
      <c r="Y6" s="30">
        <v>15</v>
      </c>
      <c r="Z6" s="30">
        <v>0</v>
      </c>
      <c r="AA6" s="30">
        <v>10</v>
      </c>
      <c r="AB6" s="31">
        <f>SUM(U6:AA6)</f>
        <v>85</v>
      </c>
      <c r="AC6" s="31" t="str">
        <f>_xlfn.IFS(AB6&lt;=85,"Débil",AB6&gt;=96,"Fuerte",AB6&gt;=86,"Moderado")</f>
        <v>Débil</v>
      </c>
      <c r="AD6" s="32" t="s">
        <v>44</v>
      </c>
      <c r="AE6" s="31" t="str">
        <f>IFERROR(VLOOKUP(CONCATENATE(AC6,AD6),Parámetro!$A$2:$B$10,2,FALSE),"-")</f>
        <v>Débil</v>
      </c>
      <c r="AF6" s="31">
        <f>IFERROR(_xlfn.IFS(AE6="Fuerte",100,AE6="Moderado",50,AE6="Débil",0),"-")</f>
        <v>0</v>
      </c>
      <c r="AG6" s="132"/>
      <c r="AH6" s="32" t="s">
        <v>46</v>
      </c>
      <c r="AI6" s="32" t="s">
        <v>46</v>
      </c>
      <c r="AJ6" s="31">
        <f>IFERROR(VLOOKUP(CONCATENATE(AG3,AH6,AI6),Parámetro!$A$13:$B$24,2,FALSE),"-")</f>
        <v>0</v>
      </c>
      <c r="AK6" s="31">
        <f>IFERROR(VLOOKUP(CONCATENATE(AG3,AH6,AI6),Parámetro!$A$27:$B$38,2,FALSE),"-")</f>
        <v>0</v>
      </c>
      <c r="AL6" s="116"/>
      <c r="AM6" s="116"/>
      <c r="AN6" s="116"/>
      <c r="AO6" s="116"/>
      <c r="AP6" s="116"/>
      <c r="AQ6" s="116"/>
      <c r="AR6" s="116"/>
      <c r="AS6" s="116"/>
      <c r="AT6" s="116"/>
      <c r="AU6" s="127"/>
    </row>
    <row r="7" spans="1:47" s="35" customFormat="1" ht="6.75" customHeight="1" thickBot="1" x14ac:dyDescent="0.35">
      <c r="A7" s="125"/>
      <c r="B7" s="122"/>
      <c r="C7" s="122"/>
      <c r="D7" s="122"/>
      <c r="E7" s="122"/>
      <c r="F7" s="122"/>
      <c r="G7" s="33"/>
      <c r="H7" s="122"/>
      <c r="I7" s="130"/>
      <c r="J7" s="122"/>
      <c r="K7" s="122"/>
      <c r="L7" s="116"/>
      <c r="M7" s="33"/>
      <c r="N7" s="122"/>
      <c r="O7" s="33"/>
      <c r="P7" s="33"/>
      <c r="Q7" s="33"/>
      <c r="R7" s="33"/>
      <c r="S7" s="33"/>
      <c r="T7" s="33"/>
      <c r="U7" s="33"/>
      <c r="V7" s="33"/>
      <c r="W7" s="33"/>
      <c r="X7" s="33"/>
      <c r="Y7" s="33"/>
      <c r="Z7" s="33"/>
      <c r="AA7" s="33"/>
      <c r="AB7" s="34">
        <f>SUM(U7:AA7)</f>
        <v>0</v>
      </c>
      <c r="AC7" s="34"/>
      <c r="AD7" s="33"/>
      <c r="AE7" s="34" t="str">
        <f>IFERROR(VLOOKUP(CONCATENATE(AC7,AD7),Parámetro!$A$2:$B$10,2,FALSE),"-")</f>
        <v>-</v>
      </c>
      <c r="AF7" s="34" t="str">
        <f>IFERROR(_xlfn.IFS(AE7="Fuerte",100,AE7="Moderado",50,AE7="Débil",0),"-")</f>
        <v>-</v>
      </c>
      <c r="AG7" s="133"/>
      <c r="AH7" s="33"/>
      <c r="AI7" s="33"/>
      <c r="AJ7" s="34" t="str">
        <f>IFERROR(VLOOKUP(CONCATENATE(AG6,AH7,AI7),Parámetro!$A$13:$B$24,2,FALSE),"-")</f>
        <v>-</v>
      </c>
      <c r="AK7" s="34" t="str">
        <f>IFERROR(VLOOKUP(CONCATENATE(AG6,AH7,AI7),Parámetro!$A$27:$B$38,2,FALSE),"-")</f>
        <v>-</v>
      </c>
      <c r="AL7" s="122"/>
      <c r="AM7" s="122"/>
      <c r="AN7" s="116"/>
      <c r="AO7" s="122"/>
      <c r="AP7" s="122"/>
      <c r="AQ7" s="122"/>
      <c r="AR7" s="122"/>
      <c r="AS7" s="122"/>
      <c r="AT7" s="122"/>
      <c r="AU7" s="128"/>
    </row>
    <row r="10" spans="1:47" x14ac:dyDescent="0.3">
      <c r="O10" s="7"/>
    </row>
    <row r="11" spans="1:47" x14ac:dyDescent="0.3">
      <c r="O11" s="7"/>
    </row>
    <row r="12" spans="1:47" x14ac:dyDescent="0.3">
      <c r="O12" s="7"/>
    </row>
  </sheetData>
  <mergeCells count="24">
    <mergeCell ref="G3:G5"/>
    <mergeCell ref="AQ3:AQ7"/>
    <mergeCell ref="AR3:AR7"/>
    <mergeCell ref="AS3:AS7"/>
    <mergeCell ref="AT3:AT7"/>
    <mergeCell ref="AU3:AU7"/>
    <mergeCell ref="AP3:AP7"/>
    <mergeCell ref="H3:H7"/>
    <mergeCell ref="I3:I7"/>
    <mergeCell ref="J3:J7"/>
    <mergeCell ref="K3:K7"/>
    <mergeCell ref="L3:L7"/>
    <mergeCell ref="N3:N7"/>
    <mergeCell ref="AG3:AG7"/>
    <mergeCell ref="AL3:AL7"/>
    <mergeCell ref="AM3:AM7"/>
    <mergeCell ref="AN3:AN7"/>
    <mergeCell ref="AO3:AO7"/>
    <mergeCell ref="F3:F7"/>
    <mergeCell ref="A3:A7"/>
    <mergeCell ref="B3:B7"/>
    <mergeCell ref="C3:C7"/>
    <mergeCell ref="D3:D7"/>
    <mergeCell ref="E3:E7"/>
  </mergeCells>
  <conditionalFormatting sqref="L1 AN1">
    <cfRule type="containsText" dxfId="15" priority="9" operator="containsText" text="bajo">
      <formula>NOT(ISERROR(SEARCH("bajo",L1)))</formula>
    </cfRule>
    <cfRule type="containsText" dxfId="14" priority="10" operator="containsText" text="moderado">
      <formula>NOT(ISERROR(SEARCH("moderado",L1)))</formula>
    </cfRule>
    <cfRule type="containsText" dxfId="13" priority="11" operator="containsText" text="alto">
      <formula>NOT(ISERROR(SEARCH("alto",L1)))</formula>
    </cfRule>
    <cfRule type="containsText" dxfId="12" priority="12" operator="containsText" text="extremo">
      <formula>NOT(ISERROR(SEARCH("extremo",L1)))</formula>
    </cfRule>
  </conditionalFormatting>
  <conditionalFormatting sqref="L3">
    <cfRule type="containsText" dxfId="11" priority="5" operator="containsText" text="bajo">
      <formula>NOT(ISERROR(SEARCH("bajo",L3)))</formula>
    </cfRule>
    <cfRule type="containsText" dxfId="10" priority="6" operator="containsText" text="moderado">
      <formula>NOT(ISERROR(SEARCH("moderado",L3)))</formula>
    </cfRule>
    <cfRule type="containsText" dxfId="9" priority="7" operator="containsText" text="alto">
      <formula>NOT(ISERROR(SEARCH("alto",L3)))</formula>
    </cfRule>
    <cfRule type="containsText" dxfId="8" priority="8" operator="containsText" text="extremo">
      <formula>NOT(ISERROR(SEARCH("extremo",L3)))</formula>
    </cfRule>
  </conditionalFormatting>
  <conditionalFormatting sqref="L8:L1048576 AN8:AN1048576">
    <cfRule type="containsText" dxfId="7" priority="13" operator="containsText" text="bajo">
      <formula>NOT(ISERROR(SEARCH("bajo",L8)))</formula>
    </cfRule>
    <cfRule type="containsText" dxfId="6" priority="14" operator="containsText" text="moderado">
      <formula>NOT(ISERROR(SEARCH("moderado",L8)))</formula>
    </cfRule>
    <cfRule type="containsText" dxfId="5" priority="15" operator="containsText" text="alto">
      <formula>NOT(ISERROR(SEARCH("alto",L8)))</formula>
    </cfRule>
    <cfRule type="containsText" dxfId="4" priority="16" operator="containsText" text="extremo">
      <formula>NOT(ISERROR(SEARCH("extremo",L8)))</formula>
    </cfRule>
  </conditionalFormatting>
  <conditionalFormatting sqref="AN3">
    <cfRule type="containsText" dxfId="3" priority="1" operator="containsText" text="bajo">
      <formula>NOT(ISERROR(SEARCH("bajo",AN3)))</formula>
    </cfRule>
    <cfRule type="containsText" dxfId="2" priority="2" operator="containsText" text="moderado">
      <formula>NOT(ISERROR(SEARCH("moderado",AN3)))</formula>
    </cfRule>
    <cfRule type="containsText" dxfId="1" priority="3" operator="containsText" text="alto">
      <formula>NOT(ISERROR(SEARCH("alto",AN3)))</formula>
    </cfRule>
    <cfRule type="containsText" dxfId="0" priority="4" operator="containsText" text="extremo">
      <formula>NOT(ISERROR(SEARCH("extremo",AN3)))</formula>
    </cfRule>
  </conditionalFormatting>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0">
        <x14:dataValidation type="list" allowBlank="1" showInputMessage="1" showErrorMessage="1" xr:uid="{00000000-0002-0000-0500-000000000000}">
          <x14:formula1>
            <xm:f>Parámetro!$A$93:$A$96</xm:f>
          </x14:formula1>
          <xm:sqref>AO8:AO1048576 AO1 AO3:AO5</xm:sqref>
        </x14:dataValidation>
        <x14:dataValidation type="list" allowBlank="1" showInputMessage="1" showErrorMessage="1" xr:uid="{00000000-0002-0000-0500-000001000000}">
          <x14:formula1>
            <xm:f>Parámetro!$A$47:$A$51</xm:f>
          </x14:formula1>
          <xm:sqref>AM3:AM1048576 K8:K1048576 AM1 K1 K3:K5</xm:sqref>
        </x14:dataValidation>
        <x14:dataValidation type="list" allowBlank="1" showInputMessage="1" showErrorMessage="1" xr:uid="{00000000-0002-0000-0500-000002000000}">
          <x14:formula1>
            <xm:f>Parámetro!$A$40:$A$44</xm:f>
          </x14:formula1>
          <xm:sqref>AL3:AL1048576 J8:J1048576 AL1 J1 J3:J5</xm:sqref>
        </x14:dataValidation>
        <x14:dataValidation type="list" allowBlank="1" showInputMessage="1" showErrorMessage="1" xr:uid="{00000000-0002-0000-0500-000003000000}">
          <x14:formula1>
            <xm:f>Parámetro!$G$2:$G$4</xm:f>
          </x14:formula1>
          <xm:sqref>AA1 AA3:AA1048576</xm:sqref>
        </x14:dataValidation>
        <x14:dataValidation type="list" allowBlank="1" showInputMessage="1" showErrorMessage="1" xr:uid="{00000000-0002-0000-0500-000004000000}">
          <x14:formula1>
            <xm:f>Parámetro!$F$2:$F$4</xm:f>
          </x14:formula1>
          <xm:sqref>X1 X3:X1048576</xm:sqref>
        </x14:dataValidation>
        <x14:dataValidation type="list" allowBlank="1" showInputMessage="1" showErrorMessage="1" xr:uid="{00000000-0002-0000-0500-000005000000}">
          <x14:formula1>
            <xm:f>Parámetro!$E$2:$E$3</xm:f>
          </x14:formula1>
          <xm:sqref>Y3:Z1048576 Y1:Z1 U1:W1 U3:W1048576</xm:sqref>
        </x14:dataValidation>
        <x14:dataValidation type="list" allowBlank="1" showInputMessage="1" showErrorMessage="1" xr:uid="{00000000-0002-0000-0500-000006000000}">
          <x14:formula1>
            <xm:f>Parámetro!$B$84:$B$86</xm:f>
          </x14:formula1>
          <xm:sqref>AI1 AI3:AI1048576</xm:sqref>
        </x14:dataValidation>
        <x14:dataValidation type="list" allowBlank="1" showInputMessage="1" showErrorMessage="1" xr:uid="{00000000-0002-0000-0500-000007000000}">
          <x14:formula1>
            <xm:f>Parámetro!$A$84:$A$85</xm:f>
          </x14:formula1>
          <xm:sqref>AH1 AH3:AH1048576</xm:sqref>
        </x14:dataValidation>
        <x14:dataValidation type="list" allowBlank="1" showInputMessage="1" showErrorMessage="1" xr:uid="{00000000-0002-0000-0500-000008000000}">
          <x14:formula1>
            <xm:f>Parámetro!$A$89:$A$90</xm:f>
          </x14:formula1>
          <xm:sqref>M1 M3:M1048576</xm:sqref>
        </x14:dataValidation>
        <x14:dataValidation type="list" allowBlank="1" showInputMessage="1" showErrorMessage="1" xr:uid="{00000000-0002-0000-0500-000009000000}">
          <x14:formula1>
            <xm:f>Parámetro!$A$118:$A$120</xm:f>
          </x14:formula1>
          <xm:sqref>AD1 AD3:AD1048576</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construcciones</vt:lpstr>
      <vt:lpstr>Criterios impacto 2</vt:lpstr>
      <vt:lpstr>Criterios impacto 1</vt:lpstr>
      <vt:lpstr>Parámetro</vt:lpstr>
      <vt:lpstr>Riesgos_PROCESO_STC</vt:lpstr>
      <vt:lpstr>Riesgos_P-SERVICIOCIUDADANO_STC</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Arq. Sandra Leon</dc:creator>
  <cp:lastModifiedBy>Raul Caicedo</cp:lastModifiedBy>
  <dcterms:created xsi:type="dcterms:W3CDTF">2019-12-26T17:22:08Z</dcterms:created>
  <dcterms:modified xsi:type="dcterms:W3CDTF">2025-12-11T01:11:23Z</dcterms:modified>
</cp:coreProperties>
</file>